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18JO" sheetId="1" r:id="rId1"/>
    <sheet name="M18JO 1.kierros" sheetId="2" r:id="rId2"/>
    <sheet name="M18JO 2.kierros" sheetId="3" r:id="rId3"/>
    <sheet name="M18JO semit ja finaali" sheetId="4" r:id="rId4"/>
    <sheet name="M18JO conso" sheetId="5" r:id="rId5"/>
    <sheet name="M18JO conso (2)" sheetId="6" r:id="rId6"/>
    <sheet name="M12JO" sheetId="7" r:id="rId7"/>
    <sheet name=" M12JO 1.kierros" sheetId="8" r:id="rId8"/>
    <sheet name="M12JO 2.kierros" sheetId="9" r:id="rId9"/>
    <sheet name="M12JO semit ja finaali" sheetId="10" r:id="rId10"/>
    <sheet name="M12JO conso" sheetId="11" r:id="rId11"/>
    <sheet name="MJO12 conso (2)" sheetId="12" r:id="rId12"/>
    <sheet name="N12JO pooli" sheetId="13" r:id="rId13"/>
    <sheet name="N12 JO" sheetId="14" r:id="rId14"/>
    <sheet name="N18JO" sheetId="15" r:id="rId15"/>
    <sheet name="N18JO pooli" sheetId="16" r:id="rId16"/>
    <sheet name="MN18 np" sheetId="17" r:id="rId17"/>
    <sheet name="NN18 np" sheetId="18" r:id="rId18"/>
  </sheets>
  <definedNames/>
  <calcPr fullCalcOnLoad="1"/>
</workbook>
</file>

<file path=xl/sharedStrings.xml><?xml version="1.0" encoding="utf-8"?>
<sst xmlns="http://schemas.openxmlformats.org/spreadsheetml/2006/main" count="2772" uniqueCount="395">
  <si>
    <t>18-SM ja Nappulaliiga</t>
  </si>
  <si>
    <t>M12JO</t>
  </si>
  <si>
    <t>RN</t>
  </si>
  <si>
    <t>Nimi</t>
  </si>
  <si>
    <t>Seura</t>
  </si>
  <si>
    <t>1</t>
  </si>
  <si>
    <t>3747</t>
  </si>
  <si>
    <t>TIP-70</t>
  </si>
  <si>
    <t>2</t>
  </si>
  <si>
    <t>3</t>
  </si>
  <si>
    <t>1400</t>
  </si>
  <si>
    <t>PT Jyväskylä 2</t>
  </si>
  <si>
    <t>PT Jyväskylä</t>
  </si>
  <si>
    <t>TuPy</t>
  </si>
  <si>
    <t>3-0</t>
  </si>
  <si>
    <t>4</t>
  </si>
  <si>
    <t>1530</t>
  </si>
  <si>
    <t>w.o.</t>
  </si>
  <si>
    <t>5</t>
  </si>
  <si>
    <t>1682</t>
  </si>
  <si>
    <t>MBF 1</t>
  </si>
  <si>
    <t>MBF</t>
  </si>
  <si>
    <t>6</t>
  </si>
  <si>
    <t>1457</t>
  </si>
  <si>
    <t>OPT-86 2</t>
  </si>
  <si>
    <t>OPT-86</t>
  </si>
  <si>
    <t>PTS Sherwood</t>
  </si>
  <si>
    <t>7</t>
  </si>
  <si>
    <t>1427</t>
  </si>
  <si>
    <t>KoKa 1</t>
  </si>
  <si>
    <t>KoKa</t>
  </si>
  <si>
    <t>8</t>
  </si>
  <si>
    <t>2447</t>
  </si>
  <si>
    <t>9</t>
  </si>
  <si>
    <t>2282</t>
  </si>
  <si>
    <t>PT Espoo</t>
  </si>
  <si>
    <t>KoKa 2</t>
  </si>
  <si>
    <t>10</t>
  </si>
  <si>
    <t>TIP-70 2</t>
  </si>
  <si>
    <t>11</t>
  </si>
  <si>
    <t>1615</t>
  </si>
  <si>
    <t>12</t>
  </si>
  <si>
    <t>1928</t>
  </si>
  <si>
    <t>13</t>
  </si>
  <si>
    <t>1565</t>
  </si>
  <si>
    <t>MBF 2</t>
  </si>
  <si>
    <t>14</t>
  </si>
  <si>
    <t>PT Jyväskylä 3</t>
  </si>
  <si>
    <t>15</t>
  </si>
  <si>
    <t>1439</t>
  </si>
  <si>
    <t>Por-83</t>
  </si>
  <si>
    <t>16</t>
  </si>
  <si>
    <t>3663</t>
  </si>
  <si>
    <t>18-SM j Nappulaliiga</t>
  </si>
  <si>
    <t>M12JO conso</t>
  </si>
  <si>
    <t>3-2</t>
  </si>
  <si>
    <t>PT Jyväskylä 1</t>
  </si>
  <si>
    <t>3-1</t>
  </si>
  <si>
    <t>M18JO conso</t>
  </si>
  <si>
    <t>4911</t>
  </si>
  <si>
    <t>KuPTS</t>
  </si>
  <si>
    <t>4275</t>
  </si>
  <si>
    <t>4377</t>
  </si>
  <si>
    <t>OPT-86 3</t>
  </si>
  <si>
    <t>4263</t>
  </si>
  <si>
    <t>PT Espoo 3</t>
  </si>
  <si>
    <t>PT-60</t>
  </si>
  <si>
    <t>3561</t>
  </si>
  <si>
    <t>4203</t>
  </si>
  <si>
    <t>4549</t>
  </si>
  <si>
    <t>KoKu</t>
  </si>
  <si>
    <t>MN18 np</t>
  </si>
  <si>
    <t>4859</t>
  </si>
  <si>
    <t>Räsänen Aleksi/Khosravi Sam</t>
  </si>
  <si>
    <t>PT Espoo/Pars</t>
  </si>
  <si>
    <t>2250</t>
  </si>
  <si>
    <t>Haapala Jasper/Valtonen Matias</t>
  </si>
  <si>
    <t>TuPy/TuPy</t>
  </si>
  <si>
    <t>Sammalkorpi Sisu/Farin Onni</t>
  </si>
  <si>
    <t>6,9,10</t>
  </si>
  <si>
    <t>3583</t>
  </si>
  <si>
    <t>MBF/MBF</t>
  </si>
  <si>
    <t>-7,7,4,4</t>
  </si>
  <si>
    <t>3508</t>
  </si>
  <si>
    <t>Åvist Juho/Laine Touko</t>
  </si>
  <si>
    <t>OPT-86/OPT-86</t>
  </si>
  <si>
    <t>7,2,9</t>
  </si>
  <si>
    <t>2739</t>
  </si>
  <si>
    <t>Takkavuori Max/Lehtosaari Luka</t>
  </si>
  <si>
    <t>TIP-70/TIP-70</t>
  </si>
  <si>
    <t>6,6,10</t>
  </si>
  <si>
    <t>Matyko Vladyslav/Pullinen Leonid</t>
  </si>
  <si>
    <t>3119</t>
  </si>
  <si>
    <t>Moilanen Olavi/Ylinen Aki</t>
  </si>
  <si>
    <t>PT Jyväskylä/PT Jyväskylä</t>
  </si>
  <si>
    <t>-3,7,-8,10,6</t>
  </si>
  <si>
    <t>HUT/TIP-70</t>
  </si>
  <si>
    <t>6,6,4</t>
  </si>
  <si>
    <t>9,7,5</t>
  </si>
  <si>
    <t>3592</t>
  </si>
  <si>
    <t>Ikola Aleksi/Ikola Jesse</t>
  </si>
  <si>
    <t>KoKu/KoKu</t>
  </si>
  <si>
    <t>Lundström Linus/Jackson Magnus</t>
  </si>
  <si>
    <t>4,8,10</t>
  </si>
  <si>
    <t>2009</t>
  </si>
  <si>
    <t>Saarela Väinö/Hellgren Jacob</t>
  </si>
  <si>
    <t>TuPy/PT Espoo</t>
  </si>
  <si>
    <t>Hämäläinen Niko/Visuri Axel</t>
  </si>
  <si>
    <t>-9,9,10,10</t>
  </si>
  <si>
    <t>3629</t>
  </si>
  <si>
    <t>KuPTS/PT 75</t>
  </si>
  <si>
    <t>4,4,-10,8</t>
  </si>
  <si>
    <t>Vesalainen Matias/Vesalainen Rasmus</t>
  </si>
  <si>
    <t>3605</t>
  </si>
  <si>
    <t>Mäkelä Eetu/Niemelä Konsta</t>
  </si>
  <si>
    <t>7,8,7</t>
  </si>
  <si>
    <t>3122</t>
  </si>
  <si>
    <t>Välläri Aleksis/Tamilin Roman</t>
  </si>
  <si>
    <t>PT Espoo/PT Espoo</t>
  </si>
  <si>
    <t>13,4,7</t>
  </si>
  <si>
    <t>2418</t>
  </si>
  <si>
    <t>Timonen Nuutti/Lindgren Aukusti</t>
  </si>
  <si>
    <t>PT-60/PT-60</t>
  </si>
  <si>
    <t>3,4,-7,3</t>
  </si>
  <si>
    <t>4517</t>
  </si>
  <si>
    <t>KoKa/KoKa</t>
  </si>
  <si>
    <t>5,8,4</t>
  </si>
  <si>
    <t>17</t>
  </si>
  <si>
    <t>4418</t>
  </si>
  <si>
    <t>Bril Iaroslav/Koivumäki Jimi</t>
  </si>
  <si>
    <t>OPT-86/TIP-70</t>
  </si>
  <si>
    <t>-5,-4,4,6,8</t>
  </si>
  <si>
    <t>18</t>
  </si>
  <si>
    <t>2767</t>
  </si>
  <si>
    <t>Turpeinen Aleksi/Tiiro Alex</t>
  </si>
  <si>
    <t>KePts/OPT-86</t>
  </si>
  <si>
    <t>9,5,7</t>
  </si>
  <si>
    <t>19</t>
  </si>
  <si>
    <t>2984</t>
  </si>
  <si>
    <t>Lehtosaari Niko/Koivumäki Joel</t>
  </si>
  <si>
    <t>Karjalainen Niklas/Åvist Aapo</t>
  </si>
  <si>
    <t>7,5,1</t>
  </si>
  <si>
    <t>20</t>
  </si>
  <si>
    <t>3191</t>
  </si>
  <si>
    <t>4,-7,-12,10,11</t>
  </si>
  <si>
    <t>21</t>
  </si>
  <si>
    <t>3560</t>
  </si>
  <si>
    <t>Joki Vincent/Köhler Andreas</t>
  </si>
  <si>
    <t>TIP-70/MBF</t>
  </si>
  <si>
    <t>9,7,7</t>
  </si>
  <si>
    <t>22</t>
  </si>
  <si>
    <t>2102</t>
  </si>
  <si>
    <t>Illikainen Kasperi/Palmola Joonatan</t>
  </si>
  <si>
    <t>2,6,8</t>
  </si>
  <si>
    <t>23</t>
  </si>
  <si>
    <t>Vuoti Henrik/Sell Ilari</t>
  </si>
  <si>
    <t>8,9,10</t>
  </si>
  <si>
    <t>24</t>
  </si>
  <si>
    <t>3655</t>
  </si>
  <si>
    <t>OPT-86/PT Espoo</t>
  </si>
  <si>
    <t>Kahlos Juho/Lehtola Lassi</t>
  </si>
  <si>
    <t>9,4,-8,11</t>
  </si>
  <si>
    <t>25</t>
  </si>
  <si>
    <t>3830</t>
  </si>
  <si>
    <t>Suokas Otto/Kokko Joonas</t>
  </si>
  <si>
    <t>26</t>
  </si>
  <si>
    <t>Valkeapää Upi/Solapuro Luca</t>
  </si>
  <si>
    <t>0,7,0</t>
  </si>
  <si>
    <t>27</t>
  </si>
  <si>
    <t>2811</t>
  </si>
  <si>
    <t>Vihreälaakso Eeka/Reina Eino</t>
  </si>
  <si>
    <t>PTS Sherwood/PTS Sherwood</t>
  </si>
  <si>
    <t>Girlea Mihai/Sipiläinen Severi</t>
  </si>
  <si>
    <t>11,6,-13,3</t>
  </si>
  <si>
    <t>28</t>
  </si>
  <si>
    <t>3615</t>
  </si>
  <si>
    <t>-6,11,8,7</t>
  </si>
  <si>
    <t>29</t>
  </si>
  <si>
    <t>Oinas Luka/Koli Olli</t>
  </si>
  <si>
    <t>OPT-86/TuPy</t>
  </si>
  <si>
    <t>3,4,10</t>
  </si>
  <si>
    <t>30</t>
  </si>
  <si>
    <t>3087</t>
  </si>
  <si>
    <t>Räsänen Elmeri/Leppänen Konsta</t>
  </si>
  <si>
    <t>KuPTS/KuPTS</t>
  </si>
  <si>
    <t>10,4,7</t>
  </si>
  <si>
    <t>31</t>
  </si>
  <si>
    <t>-7,4,5,9</t>
  </si>
  <si>
    <t>32</t>
  </si>
  <si>
    <t>4837</t>
  </si>
  <si>
    <t>TIP-70/PT Espoo</t>
  </si>
  <si>
    <t>N18JO</t>
  </si>
  <si>
    <t>Pooli A</t>
  </si>
  <si>
    <t>Voitot</t>
  </si>
  <si>
    <t>Erät</t>
  </si>
  <si>
    <t>Pisteet</t>
  </si>
  <si>
    <t>Sija</t>
  </si>
  <si>
    <t>3604</t>
  </si>
  <si>
    <t>3203</t>
  </si>
  <si>
    <t>0</t>
  </si>
  <si>
    <t>3152</t>
  </si>
  <si>
    <t>3113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</si>
  <si>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</si>
  <si>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</si>
  <si>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</si>
  <si>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</si>
  <si>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</si>
  <si>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</si>
  <si>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</si>
  <si>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</si>
  <si>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0-3</t>
  </si>
  <si>
    <t>2-4</t>
  </si>
  <si>
    <t>1-4</t>
  </si>
  <si>
    <t>2-3</t>
  </si>
  <si>
    <t>1-2</t>
  </si>
  <si>
    <t>3-4</t>
  </si>
  <si>
    <t>NN18 np</t>
  </si>
  <si>
    <t>3706</t>
  </si>
  <si>
    <t>Seppänen Alexandra/Girlea Maria</t>
  </si>
  <si>
    <t>TIP-70/PT Jyväskylä</t>
  </si>
  <si>
    <t>1604</t>
  </si>
  <si>
    <t>Turi Sanni/Turi Emily</t>
  </si>
  <si>
    <t>Yang Yixin/Ylinen Sonja</t>
  </si>
  <si>
    <t>-5,7,9,3</t>
  </si>
  <si>
    <t>2794</t>
  </si>
  <si>
    <t>1,1,4</t>
  </si>
  <si>
    <t>3429</t>
  </si>
  <si>
    <t>Enriquez Jaimielee/Veidenbaum Elina</t>
  </si>
  <si>
    <t>5,5,2</t>
  </si>
  <si>
    <t>2599</t>
  </si>
  <si>
    <t>Kadar Kamilla/Luo Jiaqi</t>
  </si>
  <si>
    <t>MBF/OPT-86</t>
  </si>
  <si>
    <t>5,5,7</t>
  </si>
  <si>
    <t>Kellow Ella/Kellow Mia</t>
  </si>
  <si>
    <t>10,1,7</t>
  </si>
  <si>
    <t>3704</t>
  </si>
  <si>
    <t>KILPAILU</t>
  </si>
  <si>
    <t>M-18 SM ja Nappulaliiga</t>
  </si>
  <si>
    <t>Suomen Pöytätennisliitto ry - SPTL</t>
  </si>
  <si>
    <t>JÄRJESTÄJÄ</t>
  </si>
  <si>
    <t>Kosken Kaiku</t>
  </si>
  <si>
    <t>LUOKKA</t>
  </si>
  <si>
    <t>M18 JO</t>
  </si>
  <si>
    <t>3 pelaajaa, paras viidestä</t>
  </si>
  <si>
    <t>Päivämäärä</t>
  </si>
  <si>
    <t>Klo</t>
  </si>
  <si>
    <t>Koti</t>
  </si>
  <si>
    <t>Vieras</t>
  </si>
  <si>
    <t>A</t>
  </si>
  <si>
    <t>Kahlos Juho</t>
  </si>
  <si>
    <t>X</t>
  </si>
  <si>
    <t>Ikola Aleksi</t>
  </si>
  <si>
    <t>B</t>
  </si>
  <si>
    <t>Joki Vincent</t>
  </si>
  <si>
    <t>Y</t>
  </si>
  <si>
    <t>C</t>
  </si>
  <si>
    <t>Pullinen Leonid</t>
  </si>
  <si>
    <t>Z</t>
  </si>
  <si>
    <t>Ikola Jesse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</si>
  <si>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</si>
  <si>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</si>
  <si>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</si>
  <si>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</si>
  <si>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</si>
  <si>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</si>
  <si>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</si>
  <si>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</si>
  <si>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</si>
  <si>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</si>
  <si>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</si>
  <si>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</si>
  <si>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</si>
  <si>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Bril Iaroslav</t>
  </si>
  <si>
    <t>Tamilin Roman</t>
  </si>
  <si>
    <t>Åvist Juho</t>
  </si>
  <si>
    <t>Välläri Aleksis</t>
  </si>
  <si>
    <t>Oinas Luka</t>
  </si>
  <si>
    <t>Hellgren Jacob</t>
  </si>
  <si>
    <t>Lehtosaari Niko</t>
  </si>
  <si>
    <t>Farin Onni</t>
  </si>
  <si>
    <t>Takkavuori Max</t>
  </si>
  <si>
    <t>Sammalkorpi Sisu</t>
  </si>
  <si>
    <t>Lehtosaari Luka</t>
  </si>
  <si>
    <t>Köhler Andreas</t>
  </si>
  <si>
    <t>PT Espoo 2</t>
  </si>
  <si>
    <t>Hämäläinen Niko</t>
  </si>
  <si>
    <t>Suokas Otto</t>
  </si>
  <si>
    <t>Räsänen Elmeri</t>
  </si>
  <si>
    <t>Kokko Joonas</t>
  </si>
  <si>
    <t>Leppänen Konsta</t>
  </si>
  <si>
    <t>Afanassiev Yuri</t>
  </si>
  <si>
    <t>Lindgren Aukusti</t>
  </si>
  <si>
    <t>Vesalainen Matias</t>
  </si>
  <si>
    <t>Timonen Nuutti</t>
  </si>
  <si>
    <t>Vesalainen Rasmus</t>
  </si>
  <si>
    <t>Illikainen Kasperi</t>
  </si>
  <si>
    <t>Kanasuo Martti</t>
  </si>
  <si>
    <t>Girlea Mihai</t>
  </si>
  <si>
    <t>Åvist Aapo</t>
  </si>
  <si>
    <t>Sipiläinen Severi</t>
  </si>
  <si>
    <t>Karjalainen Niklas</t>
  </si>
  <si>
    <t>Moilanen Olavi</t>
  </si>
  <si>
    <t>Tiiro Alex</t>
  </si>
  <si>
    <t>Koli Olli</t>
  </si>
  <si>
    <t>Vuoti Henrik</t>
  </si>
  <si>
    <t>Niemelä Konsta</t>
  </si>
  <si>
    <t>Laine Touko</t>
  </si>
  <si>
    <t>Lehtola Lassi</t>
  </si>
  <si>
    <t>Ylinen Aki</t>
  </si>
  <si>
    <t>Räsänen Aleksi</t>
  </si>
  <si>
    <t>Sell Ilari</t>
  </si>
  <si>
    <t>Mäkelä Eetu</t>
  </si>
  <si>
    <t>Koivumäki Jimi</t>
  </si>
  <si>
    <t>Finaali</t>
  </si>
  <si>
    <t>Lundqvist Thor</t>
  </si>
  <si>
    <t>Haapala Jasper</t>
  </si>
  <si>
    <t>Palmola Joonatan</t>
  </si>
  <si>
    <t>Koivumäki Joel</t>
  </si>
  <si>
    <t>finaali</t>
  </si>
  <si>
    <t>M18 SM ja Nappulaliiga</t>
  </si>
  <si>
    <t>Joukkueottelun pöytäkirja</t>
  </si>
  <si>
    <t>M12 JO</t>
  </si>
  <si>
    <t>2 pelaajaa</t>
  </si>
  <si>
    <t>PÄIVÄ</t>
  </si>
  <si>
    <t>Haapanen Joni</t>
  </si>
  <si>
    <t>Bergman Tuukka</t>
  </si>
  <si>
    <t>Lehti Jesse</t>
  </si>
  <si>
    <t>Vihreälaakso Eeka</t>
  </si>
  <si>
    <t>Nelinpeli</t>
  </si>
  <si>
    <t>NP</t>
  </si>
  <si>
    <t>Nelinp</t>
  </si>
  <si>
    <t>Jackson Magnus</t>
  </si>
  <si>
    <t>Keto-Tokoi Eemeli</t>
  </si>
  <si>
    <t>Lindström Linus</t>
  </si>
  <si>
    <t>Pasanen Ville</t>
  </si>
  <si>
    <t>Hyttinen Iiro</t>
  </si>
  <si>
    <t>Valkeapää Upi</t>
  </si>
  <si>
    <t>Trofimov Dennis</t>
  </si>
  <si>
    <t>Solapuro Luca</t>
  </si>
  <si>
    <t>Vainio Tuomas</t>
  </si>
  <si>
    <t>Li Justin</t>
  </si>
  <si>
    <t>Kiviluoto Oiva</t>
  </si>
  <si>
    <t>Lehtosaari Milo</t>
  </si>
  <si>
    <t>Kiviluoto Eino</t>
  </si>
  <si>
    <t>Havikallio Leevi</t>
  </si>
  <si>
    <t>Laasonen Lennart</t>
  </si>
  <si>
    <t>Saukko Lukas</t>
  </si>
  <si>
    <t>Lahti Eeli</t>
  </si>
  <si>
    <t>Lundström Linus</t>
  </si>
  <si>
    <t>M12 JO conso</t>
  </si>
  <si>
    <t xml:space="preserve">PT Jyväskylä 1 </t>
  </si>
  <si>
    <t>Valtola Leevi</t>
  </si>
  <si>
    <t>N12 JO</t>
  </si>
  <si>
    <t>Turi Sanni</t>
  </si>
  <si>
    <t>Salonen Liia</t>
  </si>
  <si>
    <t>Turi Emily</t>
  </si>
  <si>
    <t>Enriquez Jaimielee</t>
  </si>
  <si>
    <t>Jiali Lu</t>
  </si>
  <si>
    <t>Kadar Kamilla</t>
  </si>
  <si>
    <t>Bril Taisiia</t>
  </si>
  <si>
    <t>Bril Arina</t>
  </si>
  <si>
    <t>Yang Yixin</t>
  </si>
  <si>
    <t>Ylinen Sonja</t>
  </si>
  <si>
    <t>Sinishin Alisa</t>
  </si>
  <si>
    <t>Enriquez Jamielee</t>
  </si>
  <si>
    <t>Seppänen Alexandra</t>
  </si>
  <si>
    <t>Kellow Mia</t>
  </si>
  <si>
    <t>Jiaqi Luo</t>
  </si>
  <si>
    <t>Veidenbaum Elina</t>
  </si>
  <si>
    <t>TIP.70</t>
  </si>
  <si>
    <t>Kellow Ella</t>
  </si>
  <si>
    <t>N12JO</t>
  </si>
  <si>
    <t>2536</t>
  </si>
  <si>
    <t>2029</t>
  </si>
  <si>
    <t>1567</t>
  </si>
  <si>
    <t>Estrada Noso Paola</t>
  </si>
  <si>
    <t>4.5.2024</t>
  </si>
  <si>
    <t>M18JO</t>
  </si>
  <si>
    <t>6932</t>
  </si>
  <si>
    <t>5280</t>
  </si>
  <si>
    <t>5395</t>
  </si>
  <si>
    <t>5509</t>
  </si>
  <si>
    <t>5758</t>
  </si>
  <si>
    <t xml:space="preserve">KoKa </t>
  </si>
  <si>
    <t>5243</t>
  </si>
  <si>
    <t>5095</t>
  </si>
  <si>
    <t>6609</t>
  </si>
  <si>
    <t>9-3</t>
  </si>
  <si>
    <t>4-9</t>
  </si>
  <si>
    <t>7-7</t>
  </si>
  <si>
    <t>6-7</t>
  </si>
  <si>
    <t>9-1</t>
  </si>
  <si>
    <t>6-5</t>
  </si>
  <si>
    <t>2-9</t>
  </si>
  <si>
    <t>5-7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</si>
</sst>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"/>
    <numFmt numFmtId="166" formatCode="0_)"/>
  </numFmts>
  <fonts count="57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SWISS"/>
      <family val="2"/>
    </font>
    <font>
      <b/>
      <sz val="10"/>
      <color indexed="8"/>
      <name val="SWISS"/>
      <family val="0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/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166" fontId="1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33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0" fontId="6" fillId="0" borderId="29" xfId="45" applyFont="1" applyBorder="1">
      <alignment/>
      <protection/>
    </xf>
    <xf numFmtId="0" fontId="3" fillId="0" borderId="30" xfId="45" applyBorder="1">
      <alignment/>
      <protection/>
    </xf>
    <xf numFmtId="0" fontId="40" fillId="0" borderId="0" xfId="46">
      <alignment/>
      <protection/>
    </xf>
    <xf numFmtId="0" fontId="6" fillId="0" borderId="14" xfId="45" applyFont="1" applyBorder="1">
      <alignment/>
      <protection/>
    </xf>
    <xf numFmtId="0" fontId="7" fillId="0" borderId="0" xfId="46" applyFont="1">
      <alignment/>
      <protection/>
    </xf>
    <xf numFmtId="0" fontId="2" fillId="0" borderId="0" xfId="46" applyFont="1">
      <alignment/>
      <protection/>
    </xf>
    <xf numFmtId="0" fontId="3" fillId="0" borderId="0" xfId="45">
      <alignment/>
      <protection/>
    </xf>
    <xf numFmtId="0" fontId="3" fillId="0" borderId="14" xfId="45" applyBorder="1">
      <alignment/>
      <protection/>
    </xf>
    <xf numFmtId="0" fontId="6" fillId="0" borderId="0" xfId="45" applyFont="1">
      <alignment/>
      <protection/>
    </xf>
    <xf numFmtId="0" fontId="9" fillId="0" borderId="14" xfId="45" applyFont="1" applyBorder="1">
      <alignment/>
      <protection/>
    </xf>
    <xf numFmtId="0" fontId="0" fillId="0" borderId="0" xfId="46" applyFont="1">
      <alignment/>
      <protection/>
    </xf>
    <xf numFmtId="0" fontId="2" fillId="0" borderId="31" xfId="45" applyFont="1" applyBorder="1" applyAlignment="1">
      <alignment horizontal="center"/>
      <protection/>
    </xf>
    <xf numFmtId="0" fontId="5" fillId="0" borderId="24" xfId="46" applyFont="1" applyBorder="1">
      <alignment/>
      <protection/>
    </xf>
    <xf numFmtId="0" fontId="10" fillId="0" borderId="0" xfId="45" applyFont="1">
      <alignment/>
      <protection/>
    </xf>
    <xf numFmtId="0" fontId="2" fillId="0" borderId="20" xfId="45" applyFont="1" applyBorder="1">
      <alignment/>
      <protection/>
    </xf>
    <xf numFmtId="0" fontId="3" fillId="0" borderId="20" xfId="45" applyBorder="1">
      <alignment/>
      <protection/>
    </xf>
    <xf numFmtId="0" fontId="3" fillId="0" borderId="32" xfId="45" applyBorder="1">
      <alignment/>
      <protection/>
    </xf>
    <xf numFmtId="2" fontId="11" fillId="0" borderId="33" xfId="45" applyNumberFormat="1" applyFont="1" applyBorder="1" applyAlignment="1">
      <alignment horizontal="center" vertical="center"/>
      <protection/>
    </xf>
    <xf numFmtId="0" fontId="6" fillId="0" borderId="14" xfId="45" applyFont="1" applyBorder="1" applyAlignment="1" applyProtection="1">
      <alignment horizontal="left" vertical="center" indent="2"/>
      <protection locked="0"/>
    </xf>
    <xf numFmtId="2" fontId="11" fillId="0" borderId="23" xfId="45" applyNumberFormat="1" applyFont="1" applyBorder="1" applyAlignment="1">
      <alignment horizontal="center" vertical="center"/>
      <protection/>
    </xf>
    <xf numFmtId="2" fontId="11" fillId="0" borderId="24" xfId="45" applyNumberFormat="1" applyFont="1" applyBorder="1" applyAlignment="1">
      <alignment horizontal="center"/>
      <protection/>
    </xf>
    <xf numFmtId="0" fontId="0" fillId="0" borderId="28" xfId="45" applyFont="1" applyBorder="1" applyProtection="1">
      <alignment/>
      <protection locked="0"/>
    </xf>
    <xf numFmtId="0" fontId="11" fillId="0" borderId="0" xfId="45" applyFont="1" applyAlignment="1">
      <alignment horizontal="center"/>
      <protection/>
    </xf>
    <xf numFmtId="2" fontId="11" fillId="0" borderId="34" xfId="45" applyNumberFormat="1" applyFont="1" applyBorder="1" applyAlignment="1">
      <alignment horizontal="center"/>
      <protection/>
    </xf>
    <xf numFmtId="0" fontId="11" fillId="0" borderId="25" xfId="45" applyFont="1" applyBorder="1" applyAlignment="1">
      <alignment horizontal="center"/>
      <protection/>
    </xf>
    <xf numFmtId="0" fontId="11" fillId="0" borderId="23" xfId="45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3" fillId="0" borderId="35" xfId="45" applyBorder="1">
      <alignment/>
      <protection/>
    </xf>
    <xf numFmtId="0" fontId="7" fillId="0" borderId="14" xfId="45" applyFont="1" applyBorder="1">
      <alignment/>
      <protection/>
    </xf>
    <xf numFmtId="0" fontId="11" fillId="0" borderId="36" xfId="45" applyFont="1" applyBorder="1" applyAlignment="1">
      <alignment horizontal="center"/>
      <protection/>
    </xf>
    <xf numFmtId="0" fontId="11" fillId="0" borderId="37" xfId="45" applyFont="1" applyBorder="1" applyAlignment="1">
      <alignment horizontal="center"/>
      <protection/>
    </xf>
    <xf numFmtId="0" fontId="0" fillId="0" borderId="23" xfId="45" applyFont="1" applyBorder="1">
      <alignment/>
      <protection/>
    </xf>
    <xf numFmtId="0" fontId="0" fillId="0" borderId="38" xfId="45" applyFont="1" applyBorder="1">
      <alignment/>
      <protection/>
    </xf>
    <xf numFmtId="166" fontId="0" fillId="34" borderId="39" xfId="45" applyNumberFormat="1" applyFont="1" applyFill="1" applyBorder="1" applyAlignment="1" applyProtection="1">
      <alignment horizontal="center"/>
      <protection locked="0"/>
    </xf>
    <xf numFmtId="0" fontId="0" fillId="0" borderId="39" xfId="46" applyFont="1" applyBorder="1" applyAlignment="1">
      <alignment horizontal="center"/>
      <protection/>
    </xf>
    <xf numFmtId="0" fontId="7" fillId="0" borderId="39" xfId="45" applyFont="1" applyBorder="1" applyAlignment="1">
      <alignment horizontal="center"/>
      <protection/>
    </xf>
    <xf numFmtId="0" fontId="7" fillId="0" borderId="40" xfId="45" applyFont="1" applyBorder="1" applyAlignment="1">
      <alignment horizontal="center"/>
      <protection/>
    </xf>
    <xf numFmtId="0" fontId="0" fillId="0" borderId="26" xfId="45" applyFont="1" applyBorder="1" applyAlignment="1">
      <alignment horizontal="center"/>
      <protection/>
    </xf>
    <xf numFmtId="0" fontId="0" fillId="0" borderId="41" xfId="45" applyFont="1" applyBorder="1" applyAlignment="1">
      <alignment horizontal="center"/>
      <protection/>
    </xf>
    <xf numFmtId="0" fontId="0" fillId="0" borderId="14" xfId="45" applyFont="1" applyBorder="1">
      <alignment/>
      <protection/>
    </xf>
    <xf numFmtId="0" fontId="2" fillId="0" borderId="14" xfId="45" applyFont="1" applyBorder="1">
      <alignment/>
      <protection/>
    </xf>
    <xf numFmtId="0" fontId="2" fillId="0" borderId="0" xfId="45" applyFont="1">
      <alignment/>
      <protection/>
    </xf>
    <xf numFmtId="0" fontId="0" fillId="0" borderId="0" xfId="45" applyFont="1">
      <alignment/>
      <protection/>
    </xf>
    <xf numFmtId="0" fontId="3" fillId="0" borderId="42" xfId="45" applyBorder="1" applyProtection="1">
      <alignment/>
      <protection locked="0"/>
    </xf>
    <xf numFmtId="0" fontId="3" fillId="0" borderId="43" xfId="45" applyBorder="1" applyProtection="1">
      <alignment/>
      <protection locked="0"/>
    </xf>
    <xf numFmtId="0" fontId="13" fillId="0" borderId="44" xfId="45" applyFont="1" applyBorder="1" applyAlignment="1" applyProtection="1">
      <alignment horizontal="left" vertical="center" indent="2"/>
      <protection locked="0"/>
    </xf>
    <xf numFmtId="0" fontId="13" fillId="0" borderId="45" xfId="45" applyFont="1" applyBorder="1" applyAlignment="1" applyProtection="1">
      <alignment horizontal="left" vertical="center" indent="2"/>
      <protection locked="0"/>
    </xf>
    <xf numFmtId="0" fontId="11" fillId="0" borderId="0" xfId="45" applyFont="1">
      <alignment/>
      <protection/>
    </xf>
    <xf numFmtId="0" fontId="40" fillId="0" borderId="46" xfId="46" applyBorder="1">
      <alignment/>
      <protection/>
    </xf>
    <xf numFmtId="0" fontId="40" fillId="0" borderId="47" xfId="46" applyBorder="1">
      <alignment/>
      <protection/>
    </xf>
    <xf numFmtId="0" fontId="2" fillId="0" borderId="47" xfId="46" applyFont="1" applyBorder="1">
      <alignment/>
      <protection/>
    </xf>
    <xf numFmtId="0" fontId="11" fillId="0" borderId="48" xfId="46" applyFont="1" applyBorder="1">
      <alignment/>
      <protection/>
    </xf>
    <xf numFmtId="0" fontId="40" fillId="0" borderId="49" xfId="46" applyBorder="1">
      <alignment/>
      <protection/>
    </xf>
    <xf numFmtId="0" fontId="40" fillId="0" borderId="50" xfId="46" applyBorder="1">
      <alignment/>
      <protection/>
    </xf>
    <xf numFmtId="0" fontId="40" fillId="0" borderId="49" xfId="46" applyBorder="1" applyAlignment="1">
      <alignment horizontal="left"/>
      <protection/>
    </xf>
    <xf numFmtId="0" fontId="6" fillId="0" borderId="0" xfId="46" applyFont="1">
      <alignment/>
      <protection/>
    </xf>
    <xf numFmtId="0" fontId="40" fillId="0" borderId="51" xfId="46" applyBorder="1">
      <alignment/>
      <protection/>
    </xf>
    <xf numFmtId="0" fontId="17" fillId="0" borderId="52" xfId="46" applyFont="1" applyBorder="1" applyAlignment="1">
      <alignment horizontal="center"/>
      <protection/>
    </xf>
    <xf numFmtId="166" fontId="15" fillId="0" borderId="53" xfId="47" applyFont="1" applyBorder="1" applyAlignment="1" applyProtection="1">
      <alignment horizontal="left"/>
      <protection locked="0"/>
    </xf>
    <xf numFmtId="0" fontId="17" fillId="0" borderId="54" xfId="46" applyFont="1" applyBorder="1" applyAlignment="1">
      <alignment horizontal="center"/>
      <protection/>
    </xf>
    <xf numFmtId="0" fontId="18" fillId="0" borderId="55" xfId="46" applyFont="1" applyBorder="1" applyAlignment="1">
      <alignment horizontal="center"/>
      <protection/>
    </xf>
    <xf numFmtId="166" fontId="16" fillId="0" borderId="56" xfId="47" applyFont="1" applyBorder="1" applyAlignment="1" applyProtection="1">
      <alignment horizontal="left"/>
      <protection locked="0"/>
    </xf>
    <xf numFmtId="0" fontId="18" fillId="0" borderId="57" xfId="46" applyFont="1" applyBorder="1" applyAlignment="1">
      <alignment horizontal="center"/>
      <protection/>
    </xf>
    <xf numFmtId="0" fontId="17" fillId="0" borderId="58" xfId="46" applyFont="1" applyBorder="1" applyAlignment="1">
      <alignment horizontal="left"/>
      <protection/>
    </xf>
    <xf numFmtId="0" fontId="40" fillId="0" borderId="55" xfId="46" applyBorder="1" applyAlignment="1">
      <alignment horizontal="center"/>
      <protection/>
    </xf>
    <xf numFmtId="0" fontId="40" fillId="0" borderId="57" xfId="46" applyBorder="1" applyAlignment="1">
      <alignment horizontal="center"/>
      <protection/>
    </xf>
    <xf numFmtId="0" fontId="40" fillId="0" borderId="59" xfId="46" applyBorder="1" applyAlignment="1">
      <alignment horizontal="center"/>
      <protection/>
    </xf>
    <xf numFmtId="166" fontId="16" fillId="0" borderId="60" xfId="47" applyFont="1" applyBorder="1" applyAlignment="1" applyProtection="1">
      <alignment horizontal="left"/>
      <protection locked="0"/>
    </xf>
    <xf numFmtId="0" fontId="40" fillId="0" borderId="61" xfId="46" applyBorder="1" applyAlignment="1">
      <alignment horizontal="center"/>
      <protection/>
    </xf>
    <xf numFmtId="0" fontId="19" fillId="0" borderId="50" xfId="46" applyFont="1" applyBorder="1" applyAlignment="1">
      <alignment horizontal="center"/>
      <protection/>
    </xf>
    <xf numFmtId="0" fontId="40" fillId="0" borderId="25" xfId="46" applyBorder="1" applyAlignment="1">
      <alignment horizontal="center"/>
      <protection/>
    </xf>
    <xf numFmtId="0" fontId="40" fillId="0" borderId="62" xfId="46" applyBorder="1" applyAlignment="1">
      <alignment horizontal="center"/>
      <protection/>
    </xf>
    <xf numFmtId="0" fontId="18" fillId="0" borderId="63" xfId="46" applyFont="1" applyBorder="1" applyAlignment="1">
      <alignment horizontal="center"/>
      <protection/>
    </xf>
    <xf numFmtId="0" fontId="40" fillId="0" borderId="38" xfId="46" applyBorder="1" applyAlignment="1">
      <alignment horizontal="left"/>
      <protection/>
    </xf>
    <xf numFmtId="0" fontId="40" fillId="35" borderId="39" xfId="46" applyFill="1" applyBorder="1" applyAlignment="1" applyProtection="1">
      <alignment horizontal="center"/>
      <protection locked="0"/>
    </xf>
    <xf numFmtId="0" fontId="40" fillId="35" borderId="64" xfId="46" applyFill="1" applyBorder="1" applyAlignment="1" applyProtection="1">
      <alignment horizontal="center"/>
      <protection locked="0"/>
    </xf>
    <xf numFmtId="0" fontId="40" fillId="0" borderId="54" xfId="46" applyBorder="1" applyAlignment="1">
      <alignment horizontal="center"/>
      <protection/>
    </xf>
    <xf numFmtId="0" fontId="40" fillId="0" borderId="53" xfId="46" applyBorder="1" applyAlignment="1">
      <alignment horizontal="center"/>
      <protection/>
    </xf>
    <xf numFmtId="0" fontId="40" fillId="0" borderId="65" xfId="46" applyBorder="1" applyAlignment="1">
      <alignment horizontal="center"/>
      <protection/>
    </xf>
    <xf numFmtId="0" fontId="40" fillId="0" borderId="66" xfId="46" applyBorder="1" applyAlignment="1">
      <alignment horizontal="center"/>
      <protection/>
    </xf>
    <xf numFmtId="0" fontId="40" fillId="35" borderId="67" xfId="46" applyFill="1" applyBorder="1" applyAlignment="1" applyProtection="1">
      <alignment horizontal="center"/>
      <protection locked="0"/>
    </xf>
    <xf numFmtId="0" fontId="40" fillId="0" borderId="56" xfId="46" applyBorder="1" applyAlignment="1">
      <alignment horizontal="center"/>
      <protection/>
    </xf>
    <xf numFmtId="0" fontId="40" fillId="0" borderId="67" xfId="46" applyBorder="1" applyAlignment="1">
      <alignment horizontal="center"/>
      <protection/>
    </xf>
    <xf numFmtId="0" fontId="40" fillId="0" borderId="68" xfId="46" applyBorder="1" applyAlignment="1">
      <alignment horizontal="center"/>
      <protection/>
    </xf>
    <xf numFmtId="0" fontId="19" fillId="0" borderId="63" xfId="46" applyFont="1" applyBorder="1" applyAlignment="1">
      <alignment horizontal="center"/>
      <protection/>
    </xf>
    <xf numFmtId="0" fontId="40" fillId="0" borderId="69" xfId="46" applyBorder="1" applyAlignment="1">
      <alignment horizontal="left"/>
      <protection/>
    </xf>
    <xf numFmtId="0" fontId="20" fillId="0" borderId="38" xfId="46" applyFont="1" applyBorder="1" applyAlignment="1">
      <alignment horizontal="left"/>
      <protection/>
    </xf>
    <xf numFmtId="0" fontId="40" fillId="0" borderId="60" xfId="46" applyBorder="1" applyAlignment="1">
      <alignment horizontal="center"/>
      <protection/>
    </xf>
    <xf numFmtId="0" fontId="40" fillId="0" borderId="70" xfId="46" applyBorder="1" applyAlignment="1">
      <alignment horizontal="center"/>
      <protection/>
    </xf>
    <xf numFmtId="0" fontId="40" fillId="0" borderId="71" xfId="46" applyBorder="1" applyAlignment="1">
      <alignment horizontal="center"/>
      <protection/>
    </xf>
    <xf numFmtId="0" fontId="40" fillId="0" borderId="0" xfId="46" applyAlignment="1">
      <alignment horizontal="center"/>
      <protection/>
    </xf>
    <xf numFmtId="0" fontId="18" fillId="0" borderId="72" xfId="46" applyFont="1" applyBorder="1" applyAlignment="1">
      <alignment horizontal="center"/>
      <protection/>
    </xf>
    <xf numFmtId="0" fontId="18" fillId="0" borderId="73" xfId="46" applyFont="1" applyBorder="1" applyAlignment="1">
      <alignment horizontal="center"/>
      <protection/>
    </xf>
    <xf numFmtId="0" fontId="21" fillId="36" borderId="74" xfId="46" applyFont="1" applyFill="1" applyBorder="1" applyAlignment="1">
      <alignment horizontal="center"/>
      <protection/>
    </xf>
    <xf numFmtId="0" fontId="21" fillId="36" borderId="75" xfId="46" applyFont="1" applyFill="1" applyBorder="1" applyAlignment="1">
      <alignment horizontal="center"/>
      <protection/>
    </xf>
    <xf numFmtId="0" fontId="18" fillId="0" borderId="50" xfId="46" applyFont="1" applyBorder="1">
      <alignment/>
      <protection/>
    </xf>
    <xf numFmtId="0" fontId="22" fillId="0" borderId="50" xfId="46" applyFont="1" applyBorder="1">
      <alignment/>
      <protection/>
    </xf>
    <xf numFmtId="0" fontId="22" fillId="0" borderId="0" xfId="46" applyFont="1">
      <alignment/>
      <protection/>
    </xf>
    <xf numFmtId="0" fontId="18" fillId="0" borderId="0" xfId="46" applyFont="1">
      <alignment/>
      <protection/>
    </xf>
    <xf numFmtId="0" fontId="40" fillId="0" borderId="76" xfId="46" applyBorder="1">
      <alignment/>
      <protection/>
    </xf>
    <xf numFmtId="0" fontId="40" fillId="0" borderId="77" xfId="46" applyBorder="1">
      <alignment/>
      <protection/>
    </xf>
    <xf numFmtId="0" fontId="40" fillId="0" borderId="78" xfId="46" applyBorder="1">
      <alignment/>
      <protection/>
    </xf>
    <xf numFmtId="49" fontId="0" fillId="0" borderId="10" xfId="0" applyNumberForma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33" borderId="23" xfId="0" applyNumberFormat="1" applyFill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2" fillId="0" borderId="79" xfId="45" applyFont="1" applyBorder="1" applyAlignment="1">
      <alignment horizontal="left" indent="1"/>
      <protection/>
    </xf>
    <xf numFmtId="0" fontId="7" fillId="34" borderId="80" xfId="45" applyFont="1" applyFill="1" applyBorder="1" applyAlignment="1" applyProtection="1">
      <alignment horizontal="left" indent="2"/>
      <protection locked="0"/>
    </xf>
    <xf numFmtId="0" fontId="2" fillId="0" borderId="81" xfId="45" applyFont="1" applyBorder="1" applyAlignment="1">
      <alignment horizontal="left" indent="1"/>
      <protection/>
    </xf>
    <xf numFmtId="164" fontId="8" fillId="34" borderId="82" xfId="45" applyNumberFormat="1" applyFont="1" applyFill="1" applyBorder="1" applyAlignment="1">
      <alignment horizontal="left" indent="2"/>
      <protection/>
    </xf>
    <xf numFmtId="0" fontId="2" fillId="0" borderId="81" xfId="45" applyFont="1" applyBorder="1" applyAlignment="1">
      <alignment horizontal="center"/>
      <protection/>
    </xf>
    <xf numFmtId="0" fontId="7" fillId="34" borderId="82" xfId="45" applyFont="1" applyFill="1" applyBorder="1" applyAlignment="1">
      <alignment horizontal="left" indent="2"/>
      <protection/>
    </xf>
    <xf numFmtId="0" fontId="2" fillId="0" borderId="83" xfId="45" applyFont="1" applyBorder="1" applyAlignment="1">
      <alignment horizontal="left" indent="1"/>
      <protection/>
    </xf>
    <xf numFmtId="164" fontId="8" fillId="34" borderId="31" xfId="45" applyNumberFormat="1" applyFont="1" applyFill="1" applyBorder="1" applyAlignment="1" applyProtection="1">
      <alignment horizontal="left" indent="2"/>
      <protection locked="0"/>
    </xf>
    <xf numFmtId="165" fontId="7" fillId="34" borderId="84" xfId="45" applyNumberFormat="1" applyFont="1" applyFill="1" applyBorder="1" applyAlignment="1">
      <alignment horizontal="left" indent="2"/>
      <protection/>
    </xf>
    <xf numFmtId="0" fontId="7" fillId="34" borderId="33" xfId="45" applyFont="1" applyFill="1" applyBorder="1" applyAlignment="1" applyProtection="1">
      <alignment horizontal="left" vertical="center" indent="2"/>
      <protection locked="0"/>
    </xf>
    <xf numFmtId="0" fontId="7" fillId="34" borderId="85" xfId="45" applyFont="1" applyFill="1" applyBorder="1" applyAlignment="1" applyProtection="1">
      <alignment horizontal="left" vertical="center" indent="2"/>
      <protection locked="0"/>
    </xf>
    <xf numFmtId="0" fontId="0" fillId="34" borderId="26" xfId="45" applyFont="1" applyFill="1" applyBorder="1" applyAlignment="1" applyProtection="1">
      <alignment horizontal="left" indent="2"/>
      <protection locked="0"/>
    </xf>
    <xf numFmtId="0" fontId="0" fillId="34" borderId="86" xfId="45" applyFont="1" applyFill="1" applyBorder="1" applyAlignment="1" applyProtection="1">
      <alignment horizontal="left" indent="2"/>
      <protection locked="0"/>
    </xf>
    <xf numFmtId="0" fontId="0" fillId="34" borderId="23" xfId="45" applyFont="1" applyFill="1" applyBorder="1" applyAlignment="1" applyProtection="1">
      <alignment horizontal="left" indent="2"/>
      <protection locked="0"/>
    </xf>
    <xf numFmtId="49" fontId="0" fillId="34" borderId="82" xfId="45" applyNumberFormat="1" applyFont="1" applyFill="1" applyBorder="1" applyAlignment="1" applyProtection="1">
      <alignment horizontal="left" indent="2"/>
      <protection locked="0"/>
    </xf>
    <xf numFmtId="0" fontId="4" fillId="0" borderId="25" xfId="45" applyFont="1" applyBorder="1" applyAlignment="1">
      <alignment horizontal="center"/>
      <protection/>
    </xf>
    <xf numFmtId="0" fontId="7" fillId="0" borderId="26" xfId="45" applyFont="1" applyBorder="1" applyAlignment="1">
      <alignment horizontal="center"/>
      <protection/>
    </xf>
    <xf numFmtId="0" fontId="13" fillId="37" borderId="87" xfId="46" applyFont="1" applyFill="1" applyBorder="1" applyAlignment="1">
      <alignment horizontal="center" vertical="center"/>
      <protection/>
    </xf>
    <xf numFmtId="164" fontId="15" fillId="38" borderId="88" xfId="47" applyNumberFormat="1" applyFont="1" applyFill="1" applyBorder="1" applyAlignment="1" applyProtection="1">
      <alignment horizontal="left"/>
      <protection locked="0"/>
    </xf>
    <xf numFmtId="164" fontId="16" fillId="38" borderId="88" xfId="47" applyNumberFormat="1" applyFont="1" applyFill="1" applyBorder="1" applyAlignment="1" applyProtection="1">
      <alignment horizontal="left"/>
      <protection locked="0"/>
    </xf>
    <xf numFmtId="164" fontId="16" fillId="38" borderId="89" xfId="47" applyNumberFormat="1" applyFont="1" applyFill="1" applyBorder="1" applyAlignment="1" applyProtection="1">
      <alignment horizontal="left"/>
      <protection locked="0"/>
    </xf>
    <xf numFmtId="166" fontId="15" fillId="38" borderId="53" xfId="47" applyFont="1" applyFill="1" applyBorder="1" applyAlignment="1" applyProtection="1">
      <alignment horizontal="left"/>
      <protection locked="0"/>
    </xf>
    <xf numFmtId="166" fontId="15" fillId="38" borderId="66" xfId="47" applyFont="1" applyFill="1" applyBorder="1" applyAlignment="1" applyProtection="1">
      <alignment horizontal="left"/>
      <protection locked="0"/>
    </xf>
    <xf numFmtId="166" fontId="16" fillId="38" borderId="56" xfId="47" applyFont="1" applyFill="1" applyBorder="1" applyAlignment="1" applyProtection="1">
      <alignment horizontal="left"/>
      <protection locked="0"/>
    </xf>
    <xf numFmtId="166" fontId="16" fillId="38" borderId="68" xfId="47" applyFont="1" applyFill="1" applyBorder="1" applyAlignment="1" applyProtection="1">
      <alignment horizontal="left"/>
      <protection locked="0"/>
    </xf>
    <xf numFmtId="0" fontId="17" fillId="0" borderId="90" xfId="46" applyFont="1" applyBorder="1" applyAlignment="1">
      <alignment horizontal="center"/>
      <protection/>
    </xf>
    <xf numFmtId="0" fontId="17" fillId="0" borderId="58" xfId="46" applyFont="1" applyBorder="1" applyAlignment="1">
      <alignment horizontal="center"/>
      <protection/>
    </xf>
    <xf numFmtId="0" fontId="17" fillId="0" borderId="91" xfId="46" applyFont="1" applyBorder="1" applyAlignment="1">
      <alignment horizontal="center"/>
      <protection/>
    </xf>
    <xf numFmtId="0" fontId="40" fillId="0" borderId="25" xfId="46" applyBorder="1" applyAlignment="1">
      <alignment horizontal="center"/>
      <protection/>
    </xf>
    <xf numFmtId="0" fontId="40" fillId="0" borderId="69" xfId="46" applyBorder="1" applyAlignment="1">
      <alignment horizontal="left"/>
      <protection/>
    </xf>
    <xf numFmtId="0" fontId="18" fillId="0" borderId="17" xfId="46" applyFont="1" applyBorder="1" applyAlignment="1">
      <alignment horizontal="left"/>
      <protection/>
    </xf>
    <xf numFmtId="0" fontId="18" fillId="0" borderId="20" xfId="46" applyFont="1" applyBorder="1" applyAlignment="1">
      <alignment horizontal="left"/>
      <protection/>
    </xf>
    <xf numFmtId="0" fontId="18" fillId="0" borderId="92" xfId="46" applyFont="1" applyBorder="1" applyAlignment="1">
      <alignment horizontal="left"/>
      <protection/>
    </xf>
    <xf numFmtId="0" fontId="40" fillId="0" borderId="50" xfId="46" applyBorder="1" applyAlignment="1">
      <alignment horizontal="center"/>
      <protection/>
    </xf>
    <xf numFmtId="0" fontId="40" fillId="0" borderId="0" xfId="46" applyAlignment="1">
      <alignment horizontal="center"/>
      <protection/>
    </xf>
    <xf numFmtId="0" fontId="23" fillId="36" borderId="93" xfId="46" applyFont="1" applyFill="1" applyBorder="1" applyAlignment="1">
      <alignment horizontal="center"/>
      <protection/>
    </xf>
    <xf numFmtId="0" fontId="23" fillId="36" borderId="94" xfId="46" applyFont="1" applyFill="1" applyBorder="1" applyAlignment="1">
      <alignment horizontal="center"/>
      <protection/>
    </xf>
    <xf numFmtId="166" fontId="16" fillId="38" borderId="34" xfId="47" applyFont="1" applyFill="1" applyBorder="1" applyAlignment="1" applyProtection="1">
      <alignment horizontal="left"/>
      <protection locked="0"/>
    </xf>
    <xf numFmtId="166" fontId="16" fillId="38" borderId="95" xfId="47" applyFont="1" applyFill="1" applyBorder="1" applyAlignment="1" applyProtection="1">
      <alignment horizontal="left"/>
      <protection locked="0"/>
    </xf>
    <xf numFmtId="166" fontId="16" fillId="38" borderId="60" xfId="47" applyFont="1" applyFill="1" applyBorder="1" applyAlignment="1" applyProtection="1">
      <alignment horizontal="left"/>
      <protection locked="0"/>
    </xf>
    <xf numFmtId="166" fontId="16" fillId="38" borderId="71" xfId="47" applyFont="1" applyFill="1" applyBorder="1" applyAlignment="1" applyProtection="1">
      <alignment horizontal="left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504825</xdr:colOff>
      <xdr:row>30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45782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504825</xdr:colOff>
      <xdr:row>57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6870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82</xdr:row>
      <xdr:rowOff>38100</xdr:rowOff>
    </xdr:from>
    <xdr:to>
      <xdr:col>1</xdr:col>
      <xdr:colOff>504825</xdr:colOff>
      <xdr:row>84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9162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108</xdr:row>
      <xdr:rowOff>38100</xdr:rowOff>
    </xdr:from>
    <xdr:to>
      <xdr:col>1</xdr:col>
      <xdr:colOff>504825</xdr:colOff>
      <xdr:row>110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835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504825</xdr:colOff>
      <xdr:row>30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45782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504825</xdr:colOff>
      <xdr:row>57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6870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504825</xdr:colOff>
      <xdr:row>83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7543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27</xdr:row>
      <xdr:rowOff>38100</xdr:rowOff>
    </xdr:from>
    <xdr:to>
      <xdr:col>1</xdr:col>
      <xdr:colOff>504825</xdr:colOff>
      <xdr:row>29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6732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54</xdr:row>
      <xdr:rowOff>38100</xdr:rowOff>
    </xdr:from>
    <xdr:to>
      <xdr:col>1</xdr:col>
      <xdr:colOff>504825</xdr:colOff>
      <xdr:row>56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52512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39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504825</xdr:colOff>
      <xdr:row>53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0393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504825</xdr:colOff>
      <xdr:row>78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9733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54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38100</xdr:rowOff>
    </xdr:from>
    <xdr:to>
      <xdr:col>1</xdr:col>
      <xdr:colOff>504825</xdr:colOff>
      <xdr:row>54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27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504825</xdr:colOff>
      <xdr:row>80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2400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38100</xdr:rowOff>
    </xdr:from>
    <xdr:to>
      <xdr:col>1</xdr:col>
      <xdr:colOff>504825</xdr:colOff>
      <xdr:row>106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3073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130</xdr:row>
      <xdr:rowOff>38100</xdr:rowOff>
    </xdr:from>
    <xdr:to>
      <xdr:col>1</xdr:col>
      <xdr:colOff>504825</xdr:colOff>
      <xdr:row>132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3746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54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38100</xdr:rowOff>
    </xdr:from>
    <xdr:to>
      <xdr:col>1</xdr:col>
      <xdr:colOff>504825</xdr:colOff>
      <xdr:row>54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27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504825</xdr:colOff>
      <xdr:row>80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2400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38100</xdr:rowOff>
    </xdr:from>
    <xdr:to>
      <xdr:col>1</xdr:col>
      <xdr:colOff>504825</xdr:colOff>
      <xdr:row>106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3073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130</xdr:row>
      <xdr:rowOff>38100</xdr:rowOff>
    </xdr:from>
    <xdr:to>
      <xdr:col>1</xdr:col>
      <xdr:colOff>504825</xdr:colOff>
      <xdr:row>132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3746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1" ht="13.5" thickBot="1"/>
    <row r="2" spans="1:9" ht="18">
      <c r="A2" s="140"/>
      <c r="B2" s="141" t="s">
        <v>0</v>
      </c>
      <c r="C2" s="142"/>
      <c r="D2" s="142"/>
      <c r="E2" s="143"/>
      <c r="F2" s="144"/>
      <c r="G2" s="145"/>
      <c r="H2" s="145"/>
      <c r="I2" s="162"/>
    </row>
    <row r="3" spans="1:9" ht="15">
      <c r="A3" s="140"/>
      <c r="B3" s="147" t="s">
        <v>377</v>
      </c>
      <c r="C3" s="146"/>
      <c r="D3" s="146"/>
      <c r="E3" s="148"/>
      <c r="F3" s="144"/>
      <c r="G3" s="145"/>
      <c r="H3" s="145"/>
      <c r="I3" s="162"/>
    </row>
    <row r="4" spans="1:9" ht="15.75" thickBot="1">
      <c r="A4" s="140"/>
      <c r="B4" s="149" t="s">
        <v>376</v>
      </c>
      <c r="C4" s="150"/>
      <c r="D4" s="150"/>
      <c r="E4" s="151"/>
      <c r="F4" s="144"/>
      <c r="G4" s="145"/>
      <c r="H4" s="145"/>
      <c r="I4" s="162"/>
    </row>
    <row r="5" spans="1:9" ht="12.75">
      <c r="A5" s="152"/>
      <c r="B5" s="153"/>
      <c r="C5" s="153"/>
      <c r="D5" s="153"/>
      <c r="E5" s="163"/>
      <c r="F5" s="145"/>
      <c r="G5" s="145"/>
      <c r="H5" s="145"/>
      <c r="I5" s="162"/>
    </row>
    <row r="6" spans="1:9" ht="12.75">
      <c r="A6" s="164"/>
      <c r="B6" s="164" t="s">
        <v>2</v>
      </c>
      <c r="C6" s="164" t="s">
        <v>3</v>
      </c>
      <c r="D6" s="164" t="s">
        <v>4</v>
      </c>
      <c r="E6" s="144"/>
      <c r="F6" s="145"/>
      <c r="G6" s="145"/>
      <c r="H6" s="145"/>
      <c r="I6" s="162"/>
    </row>
    <row r="7" spans="1:9" ht="12.75">
      <c r="A7" s="165" t="s">
        <v>5</v>
      </c>
      <c r="B7" s="165" t="s">
        <v>378</v>
      </c>
      <c r="C7" s="165" t="s">
        <v>35</v>
      </c>
      <c r="D7" s="165" t="s">
        <v>35</v>
      </c>
      <c r="E7" s="166" t="s">
        <v>35</v>
      </c>
      <c r="F7" s="145"/>
      <c r="G7" s="145"/>
      <c r="H7" s="145"/>
      <c r="I7" s="167"/>
    </row>
    <row r="8" spans="1:9" ht="12.75">
      <c r="A8" s="165" t="s">
        <v>8</v>
      </c>
      <c r="B8" s="165"/>
      <c r="C8" s="165"/>
      <c r="D8" s="165"/>
      <c r="E8" s="168"/>
      <c r="F8" s="166" t="s">
        <v>35</v>
      </c>
      <c r="G8" s="145"/>
      <c r="H8" s="145"/>
      <c r="I8" s="167"/>
    </row>
    <row r="9" spans="1:9" ht="12.75">
      <c r="A9" s="164" t="s">
        <v>9</v>
      </c>
      <c r="B9" s="164" t="s">
        <v>62</v>
      </c>
      <c r="C9" s="164" t="s">
        <v>63</v>
      </c>
      <c r="D9" s="164" t="s">
        <v>25</v>
      </c>
      <c r="E9" s="169" t="s">
        <v>12</v>
      </c>
      <c r="F9" s="168" t="s">
        <v>14</v>
      </c>
      <c r="G9" s="144"/>
      <c r="H9" s="145"/>
      <c r="I9" s="167"/>
    </row>
    <row r="10" spans="1:9" ht="12.75">
      <c r="A10" s="164" t="s">
        <v>15</v>
      </c>
      <c r="B10" s="164" t="s">
        <v>379</v>
      </c>
      <c r="C10" s="164" t="s">
        <v>12</v>
      </c>
      <c r="D10" s="164" t="s">
        <v>12</v>
      </c>
      <c r="E10" s="170" t="s">
        <v>14</v>
      </c>
      <c r="F10" s="140"/>
      <c r="G10" s="166" t="s">
        <v>35</v>
      </c>
      <c r="H10" s="145"/>
      <c r="I10" s="167"/>
    </row>
    <row r="11" spans="1:9" ht="12.75">
      <c r="A11" s="165" t="s">
        <v>18</v>
      </c>
      <c r="B11" s="165" t="s">
        <v>380</v>
      </c>
      <c r="C11" s="165" t="s">
        <v>21</v>
      </c>
      <c r="D11" s="165" t="s">
        <v>21</v>
      </c>
      <c r="E11" s="166" t="s">
        <v>21</v>
      </c>
      <c r="F11" s="140"/>
      <c r="G11" s="168" t="s">
        <v>57</v>
      </c>
      <c r="H11" s="144"/>
      <c r="I11" s="167"/>
    </row>
    <row r="12" spans="1:9" ht="12.75">
      <c r="A12" s="165" t="s">
        <v>22</v>
      </c>
      <c r="B12" s="165" t="s">
        <v>68</v>
      </c>
      <c r="C12" s="165" t="s">
        <v>38</v>
      </c>
      <c r="D12" s="165" t="s">
        <v>7</v>
      </c>
      <c r="E12" s="168" t="s">
        <v>14</v>
      </c>
      <c r="F12" s="169" t="s">
        <v>25</v>
      </c>
      <c r="G12" s="171"/>
      <c r="H12" s="144"/>
      <c r="I12" s="167"/>
    </row>
    <row r="13" spans="1:9" ht="12.75">
      <c r="A13" s="164" t="s">
        <v>27</v>
      </c>
      <c r="B13" s="164" t="s">
        <v>64</v>
      </c>
      <c r="C13" s="164" t="s">
        <v>65</v>
      </c>
      <c r="D13" s="164" t="s">
        <v>35</v>
      </c>
      <c r="E13" s="169" t="s">
        <v>25</v>
      </c>
      <c r="F13" s="170" t="s">
        <v>14</v>
      </c>
      <c r="G13" s="140"/>
      <c r="H13" s="144"/>
      <c r="I13" s="167"/>
    </row>
    <row r="14" spans="1:9" ht="12.75">
      <c r="A14" s="164" t="s">
        <v>31</v>
      </c>
      <c r="B14" s="164" t="s">
        <v>381</v>
      </c>
      <c r="C14" s="164" t="s">
        <v>25</v>
      </c>
      <c r="D14" s="164" t="s">
        <v>25</v>
      </c>
      <c r="E14" s="170" t="s">
        <v>14</v>
      </c>
      <c r="F14" s="145"/>
      <c r="G14" s="140"/>
      <c r="H14" s="169" t="s">
        <v>35</v>
      </c>
      <c r="I14" s="172"/>
    </row>
    <row r="15" spans="1:9" ht="12.75">
      <c r="A15" s="153"/>
      <c r="B15" s="153"/>
      <c r="C15" s="153"/>
      <c r="D15" s="153"/>
      <c r="E15" s="145"/>
      <c r="F15" s="145"/>
      <c r="G15" s="140"/>
      <c r="H15" s="168" t="s">
        <v>57</v>
      </c>
      <c r="I15" s="172"/>
    </row>
    <row r="16" spans="1:9" ht="12.75">
      <c r="A16" s="165" t="s">
        <v>33</v>
      </c>
      <c r="B16" s="165" t="s">
        <v>382</v>
      </c>
      <c r="C16" s="165" t="s">
        <v>284</v>
      </c>
      <c r="D16" s="165" t="s">
        <v>35</v>
      </c>
      <c r="E16" s="166" t="s">
        <v>284</v>
      </c>
      <c r="F16" s="145"/>
      <c r="G16" s="140"/>
      <c r="H16" s="144"/>
      <c r="I16" s="167"/>
    </row>
    <row r="17" spans="1:9" ht="12.75">
      <c r="A17" s="165" t="s">
        <v>37</v>
      </c>
      <c r="B17" s="165" t="s">
        <v>59</v>
      </c>
      <c r="C17" s="165" t="s">
        <v>60</v>
      </c>
      <c r="D17" s="165" t="s">
        <v>60</v>
      </c>
      <c r="E17" s="168" t="s">
        <v>14</v>
      </c>
      <c r="F17" s="166" t="s">
        <v>383</v>
      </c>
      <c r="G17" s="140"/>
      <c r="H17" s="144"/>
      <c r="I17" s="167"/>
    </row>
    <row r="18" spans="1:9" ht="12.75">
      <c r="A18" s="164" t="s">
        <v>39</v>
      </c>
      <c r="B18" s="164" t="s">
        <v>67</v>
      </c>
      <c r="C18" s="164" t="s">
        <v>66</v>
      </c>
      <c r="D18" s="164" t="s">
        <v>66</v>
      </c>
      <c r="E18" s="169" t="s">
        <v>383</v>
      </c>
      <c r="F18" s="168" t="s">
        <v>57</v>
      </c>
      <c r="G18" s="171"/>
      <c r="H18" s="144"/>
      <c r="I18" s="167"/>
    </row>
    <row r="19" spans="1:9" ht="12.75">
      <c r="A19" s="164" t="s">
        <v>41</v>
      </c>
      <c r="B19" s="164" t="s">
        <v>384</v>
      </c>
      <c r="C19" s="164" t="s">
        <v>383</v>
      </c>
      <c r="D19" s="164" t="s">
        <v>30</v>
      </c>
      <c r="E19" s="170" t="s">
        <v>57</v>
      </c>
      <c r="F19" s="140"/>
      <c r="G19" s="169" t="s">
        <v>7</v>
      </c>
      <c r="H19" s="144"/>
      <c r="I19" s="167"/>
    </row>
    <row r="20" spans="1:9" ht="12.75">
      <c r="A20" s="165" t="s">
        <v>43</v>
      </c>
      <c r="B20" s="165" t="s">
        <v>385</v>
      </c>
      <c r="C20" s="165" t="s">
        <v>24</v>
      </c>
      <c r="D20" s="165" t="s">
        <v>25</v>
      </c>
      <c r="E20" s="166" t="s">
        <v>24</v>
      </c>
      <c r="F20" s="140"/>
      <c r="G20" s="170" t="s">
        <v>55</v>
      </c>
      <c r="H20" s="145"/>
      <c r="I20" s="167"/>
    </row>
    <row r="21" spans="1:9" ht="12.75">
      <c r="A21" s="165" t="s">
        <v>46</v>
      </c>
      <c r="B21" s="165" t="s">
        <v>61</v>
      </c>
      <c r="C21" s="165" t="s">
        <v>13</v>
      </c>
      <c r="D21" s="165" t="s">
        <v>13</v>
      </c>
      <c r="E21" s="168" t="s">
        <v>55</v>
      </c>
      <c r="F21" s="169" t="s">
        <v>7</v>
      </c>
      <c r="G21" s="144"/>
      <c r="H21" s="145"/>
      <c r="I21" s="167"/>
    </row>
    <row r="22" spans="1:9" ht="12.75">
      <c r="A22" s="164" t="s">
        <v>48</v>
      </c>
      <c r="B22" s="164" t="s">
        <v>69</v>
      </c>
      <c r="C22" s="164" t="s">
        <v>70</v>
      </c>
      <c r="D22" s="164" t="s">
        <v>70</v>
      </c>
      <c r="E22" s="169" t="s">
        <v>7</v>
      </c>
      <c r="F22" s="170" t="s">
        <v>14</v>
      </c>
      <c r="G22" s="145"/>
      <c r="H22" s="145"/>
      <c r="I22" s="167"/>
    </row>
    <row r="23" spans="1:9" ht="12.75">
      <c r="A23" s="164" t="s">
        <v>51</v>
      </c>
      <c r="B23" s="164" t="s">
        <v>386</v>
      </c>
      <c r="C23" s="164" t="s">
        <v>7</v>
      </c>
      <c r="D23" s="164" t="s">
        <v>7</v>
      </c>
      <c r="E23" s="170" t="s">
        <v>14</v>
      </c>
      <c r="F23" s="145"/>
      <c r="G23" s="145"/>
      <c r="H23" s="145"/>
      <c r="I23" s="167"/>
    </row>
    <row r="24" spans="1:9" ht="12.75">
      <c r="A24" s="163"/>
      <c r="B24" s="163"/>
      <c r="C24" s="163"/>
      <c r="D24" s="163"/>
      <c r="E24" s="145"/>
      <c r="F24" s="145"/>
      <c r="G24" s="145"/>
      <c r="H24" s="145"/>
      <c r="I24" s="16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77"/>
  <sheetViews>
    <sheetView zoomScale="106" zoomScaleNormal="106" zoomScalePageLayoutView="0" workbookViewId="0" topLeftCell="A1">
      <selection activeCell="G141" sqref="G141:N141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6384" width="8.8515625" style="39" customWidth="1"/>
  </cols>
  <sheetData>
    <row r="1" spans="2:14" ht="15">
      <c r="B1" s="86"/>
      <c r="C1" s="87"/>
      <c r="D1" s="87"/>
      <c r="E1" s="87"/>
      <c r="F1" s="88"/>
      <c r="G1" s="89" t="s">
        <v>236</v>
      </c>
      <c r="H1" s="90"/>
      <c r="I1" s="191" t="s">
        <v>319</v>
      </c>
      <c r="J1" s="192"/>
      <c r="K1" s="192"/>
      <c r="L1" s="192"/>
      <c r="M1" s="192"/>
      <c r="N1" s="193"/>
    </row>
    <row r="2" spans="2:14" ht="15">
      <c r="B2" s="91"/>
      <c r="C2" s="47" t="s">
        <v>238</v>
      </c>
      <c r="D2" s="47"/>
      <c r="F2" s="42"/>
      <c r="G2" s="89" t="s">
        <v>239</v>
      </c>
      <c r="H2" s="92"/>
      <c r="I2" s="191" t="s">
        <v>240</v>
      </c>
      <c r="J2" s="192"/>
      <c r="K2" s="192"/>
      <c r="L2" s="192"/>
      <c r="M2" s="192"/>
      <c r="N2" s="193"/>
    </row>
    <row r="3" spans="2:14" ht="15.75">
      <c r="B3" s="91"/>
      <c r="C3" s="93" t="s">
        <v>320</v>
      </c>
      <c r="D3" s="93"/>
      <c r="F3" s="42"/>
      <c r="G3" s="89" t="s">
        <v>241</v>
      </c>
      <c r="H3" s="92"/>
      <c r="I3" s="191" t="s">
        <v>321</v>
      </c>
      <c r="J3" s="192"/>
      <c r="K3" s="192"/>
      <c r="L3" s="192"/>
      <c r="M3" s="192"/>
      <c r="N3" s="193"/>
    </row>
    <row r="4" spans="2:14" ht="15.75">
      <c r="B4" s="91"/>
      <c r="C4" s="39" t="s">
        <v>322</v>
      </c>
      <c r="D4" s="93"/>
      <c r="F4" s="42"/>
      <c r="G4" s="89" t="s">
        <v>323</v>
      </c>
      <c r="H4" s="92"/>
      <c r="I4" s="192">
        <v>45416</v>
      </c>
      <c r="J4" s="192"/>
      <c r="K4" s="192"/>
      <c r="L4" s="192"/>
      <c r="M4" s="192"/>
      <c r="N4" s="193"/>
    </row>
    <row r="5" spans="2:14" ht="15.75" thickBot="1">
      <c r="B5" s="91"/>
      <c r="N5" s="94"/>
    </row>
    <row r="6" spans="2:14" ht="15">
      <c r="B6" s="95" t="s">
        <v>246</v>
      </c>
      <c r="C6" s="194" t="s">
        <v>7</v>
      </c>
      <c r="D6" s="194"/>
      <c r="E6" s="96"/>
      <c r="F6" s="97" t="s">
        <v>247</v>
      </c>
      <c r="G6" s="194" t="s">
        <v>26</v>
      </c>
      <c r="H6" s="194"/>
      <c r="I6" s="194"/>
      <c r="J6" s="194"/>
      <c r="K6" s="194"/>
      <c r="L6" s="194"/>
      <c r="M6" s="194"/>
      <c r="N6" s="195"/>
    </row>
    <row r="7" spans="2:14" ht="15">
      <c r="B7" s="98" t="s">
        <v>248</v>
      </c>
      <c r="C7" s="196" t="s">
        <v>312</v>
      </c>
      <c r="D7" s="196"/>
      <c r="E7" s="99"/>
      <c r="F7" s="100" t="s">
        <v>250</v>
      </c>
      <c r="G7" s="196" t="s">
        <v>325</v>
      </c>
      <c r="H7" s="196"/>
      <c r="I7" s="196"/>
      <c r="J7" s="196"/>
      <c r="K7" s="196"/>
      <c r="L7" s="196"/>
      <c r="M7" s="196"/>
      <c r="N7" s="197"/>
    </row>
    <row r="8" spans="2:14" ht="15">
      <c r="B8" s="98" t="s">
        <v>252</v>
      </c>
      <c r="C8" s="196" t="s">
        <v>317</v>
      </c>
      <c r="D8" s="196"/>
      <c r="E8" s="99"/>
      <c r="F8" s="100" t="s">
        <v>254</v>
      </c>
      <c r="G8" s="196" t="s">
        <v>327</v>
      </c>
      <c r="H8" s="196"/>
      <c r="I8" s="196"/>
      <c r="J8" s="196"/>
      <c r="K8" s="196"/>
      <c r="L8" s="196"/>
      <c r="M8" s="196"/>
      <c r="N8" s="197"/>
    </row>
    <row r="9" spans="2:14" ht="15">
      <c r="B9" s="198" t="s">
        <v>328</v>
      </c>
      <c r="C9" s="199"/>
      <c r="D9" s="199"/>
      <c r="E9" s="101"/>
      <c r="F9" s="199" t="s">
        <v>328</v>
      </c>
      <c r="G9" s="199"/>
      <c r="H9" s="199"/>
      <c r="I9" s="199"/>
      <c r="J9" s="199"/>
      <c r="K9" s="199"/>
      <c r="L9" s="199"/>
      <c r="M9" s="199"/>
      <c r="N9" s="200"/>
    </row>
    <row r="10" spans="2:14" ht="15">
      <c r="B10" s="102" t="s">
        <v>329</v>
      </c>
      <c r="C10" s="196" t="s">
        <v>280</v>
      </c>
      <c r="D10" s="196"/>
      <c r="E10" s="99"/>
      <c r="F10" s="103" t="s">
        <v>329</v>
      </c>
      <c r="G10" s="196" t="s">
        <v>325</v>
      </c>
      <c r="H10" s="196"/>
      <c r="I10" s="196"/>
      <c r="J10" s="196"/>
      <c r="K10" s="196"/>
      <c r="L10" s="196"/>
      <c r="M10" s="196"/>
      <c r="N10" s="197"/>
    </row>
    <row r="11" spans="2:14" ht="15.75" thickBot="1">
      <c r="B11" s="104" t="s">
        <v>329</v>
      </c>
      <c r="C11" s="196" t="s">
        <v>312</v>
      </c>
      <c r="D11" s="196"/>
      <c r="E11" s="105"/>
      <c r="F11" s="106" t="s">
        <v>329</v>
      </c>
      <c r="G11" s="196" t="s">
        <v>327</v>
      </c>
      <c r="H11" s="196"/>
      <c r="I11" s="196"/>
      <c r="J11" s="196"/>
      <c r="K11" s="196"/>
      <c r="L11" s="196"/>
      <c r="M11" s="196"/>
      <c r="N11" s="197"/>
    </row>
    <row r="12" spans="2:14" ht="15">
      <c r="B12" s="91"/>
      <c r="N12" s="94"/>
    </row>
    <row r="13" spans="2:14" ht="15.75" thickBot="1">
      <c r="B13" s="107" t="s">
        <v>259</v>
      </c>
      <c r="F13" s="108">
        <v>1</v>
      </c>
      <c r="G13" s="108">
        <v>2</v>
      </c>
      <c r="H13" s="108">
        <v>3</v>
      </c>
      <c r="I13" s="108">
        <v>4</v>
      </c>
      <c r="J13" s="108">
        <v>5</v>
      </c>
      <c r="K13" s="201" t="s">
        <v>194</v>
      </c>
      <c r="L13" s="201"/>
      <c r="M13" s="108" t="s">
        <v>260</v>
      </c>
      <c r="N13" s="109" t="s">
        <v>261</v>
      </c>
    </row>
    <row r="14" spans="2:14" ht="15">
      <c r="B14" s="110" t="s">
        <v>262</v>
      </c>
      <c r="C14" s="202" t="str">
        <f>IF(C7&gt;"",C7&amp;" - "&amp;G7,"")</f>
        <v>Koivumäki Jimi - Bergman Tuukka</v>
      </c>
      <c r="D14" s="202"/>
      <c r="E14" s="111"/>
      <c r="F14" s="112">
        <v>1</v>
      </c>
      <c r="G14" s="112">
        <v>6</v>
      </c>
      <c r="H14" s="112">
        <v>3</v>
      </c>
      <c r="I14" s="112"/>
      <c r="J14" s="113"/>
      <c r="K14" s="114">
        <f>IF(ISBLANK(F14),"",COUNTIF(F14:J14,"&gt;=0"))</f>
        <v>3</v>
      </c>
      <c r="L14" s="115">
        <f>IF(ISBLANK(F14),"",IF(LEFT(F14)="-",1,0)+IF(LEFT(G14)="-",1,0)+IF(LEFT(H14)="-",1,0)+IF(LEFT(I14)="-",1,0)+IF(LEFT(J14)="-",1,0))</f>
        <v>0</v>
      </c>
      <c r="M14" s="116">
        <f aca="true" t="shared" si="0" ref="M14:N18">IF(K14=3,1,"")</f>
        <v>1</v>
      </c>
      <c r="N14" s="117">
        <f t="shared" si="0"/>
      </c>
    </row>
    <row r="15" spans="2:14" ht="15">
      <c r="B15" s="110" t="s">
        <v>263</v>
      </c>
      <c r="C15" s="202" t="str">
        <f>IF(C8&gt;"",C8&amp;" - "&amp;G8,"")</f>
        <v>Koivumäki Joel - Vihreälaakso Eeka</v>
      </c>
      <c r="D15" s="202"/>
      <c r="E15" s="111"/>
      <c r="F15" s="112">
        <v>6</v>
      </c>
      <c r="G15" s="112">
        <v>-8</v>
      </c>
      <c r="H15" s="112">
        <v>5</v>
      </c>
      <c r="I15" s="112">
        <v>8</v>
      </c>
      <c r="J15" s="118"/>
      <c r="K15" s="103">
        <f>IF(ISBLANK(F15),"",COUNTIF(F15:J15,"&gt;=0"))</f>
        <v>3</v>
      </c>
      <c r="L15" s="119">
        <f>IF(ISBLANK(F15),"",IF(LEFT(F15)="-",1,0)+IF(LEFT(G15)="-",1,0)+IF(LEFT(H15)="-",1,0)+IF(LEFT(I15)="-",1,0)+IF(LEFT(J15)="-",1,0))</f>
        <v>1</v>
      </c>
      <c r="M15" s="120">
        <f t="shared" si="0"/>
        <v>1</v>
      </c>
      <c r="N15" s="121">
        <f t="shared" si="0"/>
      </c>
    </row>
    <row r="16" spans="2:14" ht="15">
      <c r="B16" s="122" t="s">
        <v>330</v>
      </c>
      <c r="C16" s="123" t="str">
        <f>IF(C10&gt;"",C10&amp;" / "&amp;C11,"")</f>
        <v>Takkavuori Max / Koivumäki Jimi</v>
      </c>
      <c r="D16" s="123" t="str">
        <f>IF(G10&gt;"",G10&amp;" / "&amp;G11,"")</f>
        <v>Bergman Tuukka / Vihreälaakso Eeka</v>
      </c>
      <c r="E16" s="124"/>
      <c r="F16" s="112">
        <v>3</v>
      </c>
      <c r="G16" s="112">
        <v>6</v>
      </c>
      <c r="H16" s="112">
        <v>7</v>
      </c>
      <c r="I16" s="112"/>
      <c r="J16" s="118"/>
      <c r="K16" s="103">
        <f>IF(ISBLANK(F16),"",COUNTIF(F16:J16,"&gt;=0"))</f>
        <v>3</v>
      </c>
      <c r="L16" s="119">
        <f>IF(ISBLANK(F16),"",IF(LEFT(F16)="-",1,0)+IF(LEFT(G16)="-",1,0)+IF(LEFT(H16)="-",1,0)+IF(LEFT(I16)="-",1,0)+IF(LEFT(J16)="-",1,0))</f>
        <v>0</v>
      </c>
      <c r="M16" s="120">
        <f t="shared" si="0"/>
        <v>1</v>
      </c>
      <c r="N16" s="121">
        <f t="shared" si="0"/>
      </c>
    </row>
    <row r="17" spans="2:14" ht="15">
      <c r="B17" s="110" t="s">
        <v>265</v>
      </c>
      <c r="C17" s="202" t="str">
        <f>IF(C7&gt;"",C7&amp;" - "&amp;G8,"")</f>
        <v>Koivumäki Jimi - Vihreälaakso Eeka</v>
      </c>
      <c r="D17" s="202"/>
      <c r="E17" s="111"/>
      <c r="F17" s="112"/>
      <c r="G17" s="112"/>
      <c r="H17" s="112"/>
      <c r="I17" s="112"/>
      <c r="J17" s="118"/>
      <c r="K17" s="103">
        <f>IF(ISBLANK(F17),"",COUNTIF(F17:J17,"&gt;=0"))</f>
      </c>
      <c r="L17" s="119">
        <f>IF(ISBLANK(F17),"",IF(LEFT(F17)="-",1,0)+IF(LEFT(G17)="-",1,0)+IF(LEFT(H17)="-",1,0)+IF(LEFT(I17)="-",1,0)+IF(LEFT(J17)="-",1,0))</f>
      </c>
      <c r="M17" s="120">
        <f t="shared" si="0"/>
      </c>
      <c r="N17" s="121">
        <f t="shared" si="0"/>
      </c>
    </row>
    <row r="18" spans="2:14" ht="15.75" thickBot="1">
      <c r="B18" s="110" t="s">
        <v>266</v>
      </c>
      <c r="C18" s="202" t="str">
        <f>IF(C8&gt;"",C8&amp;" - "&amp;G7,"")</f>
        <v>Koivumäki Joel - Bergman Tuukka</v>
      </c>
      <c r="D18" s="202"/>
      <c r="E18" s="111"/>
      <c r="F18" s="112"/>
      <c r="G18" s="112"/>
      <c r="H18" s="112"/>
      <c r="I18" s="112"/>
      <c r="J18" s="118"/>
      <c r="K18" s="106">
        <f>IF(ISBLANK(F18),"",COUNTIF(F18:J18,"&gt;=0"))</f>
      </c>
      <c r="L18" s="125">
        <f>IF(ISBLANK(F18),"",IF(LEFT(F18)="-",1,0)+IF(LEFT(G18)="-",1,0)+IF(LEFT(H18)="-",1,0)+IF(LEFT(I18)="-",1,0)+IF(LEFT(J18)="-",1,0))</f>
      </c>
      <c r="M18" s="126">
        <f t="shared" si="0"/>
      </c>
      <c r="N18" s="127">
        <f t="shared" si="0"/>
      </c>
    </row>
    <row r="19" spans="2:14" ht="19.5" thickBot="1">
      <c r="B19" s="91"/>
      <c r="F19" s="128"/>
      <c r="G19" s="128"/>
      <c r="H19" s="128"/>
      <c r="I19" s="203" t="s">
        <v>267</v>
      </c>
      <c r="J19" s="203"/>
      <c r="K19" s="129">
        <f>COUNTIF(K14:K18,"=3")</f>
        <v>3</v>
      </c>
      <c r="L19" s="130">
        <f>COUNTIF(L14:L18,"=3")</f>
        <v>0</v>
      </c>
      <c r="M19" s="131">
        <f>SUM(M14:M18)</f>
        <v>3</v>
      </c>
      <c r="N19" s="132">
        <f>SUM(N14:N18)</f>
        <v>0</v>
      </c>
    </row>
    <row r="20" spans="2:14" ht="15">
      <c r="B20" s="133" t="s">
        <v>268</v>
      </c>
      <c r="N20" s="94"/>
    </row>
    <row r="21" spans="2:14" ht="15">
      <c r="B21" s="134" t="s">
        <v>269</v>
      </c>
      <c r="D21" s="135" t="s">
        <v>270</v>
      </c>
      <c r="F21" s="135" t="s">
        <v>208</v>
      </c>
      <c r="G21" s="135"/>
      <c r="H21" s="136"/>
      <c r="J21" s="204" t="s">
        <v>271</v>
      </c>
      <c r="K21" s="204"/>
      <c r="L21" s="204"/>
      <c r="M21" s="204"/>
      <c r="N21" s="205"/>
    </row>
    <row r="22" spans="2:14" ht="21.75" thickBot="1">
      <c r="B22" s="206"/>
      <c r="C22" s="207"/>
      <c r="D22" s="207"/>
      <c r="E22" s="128"/>
      <c r="F22" s="207"/>
      <c r="G22" s="207"/>
      <c r="H22" s="207"/>
      <c r="I22" s="207"/>
      <c r="J22" s="208" t="str">
        <f>IF(M19=3,C6,IF(N19=3,G6,""))</f>
        <v>TIP-70</v>
      </c>
      <c r="K22" s="208"/>
      <c r="L22" s="208"/>
      <c r="M22" s="208"/>
      <c r="N22" s="209"/>
    </row>
    <row r="23" spans="2:14" ht="1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8" spans="2:14" ht="15">
      <c r="B28" s="86"/>
      <c r="C28" s="87"/>
      <c r="D28" s="87"/>
      <c r="E28" s="87"/>
      <c r="F28" s="88"/>
      <c r="G28" s="89" t="s">
        <v>236</v>
      </c>
      <c r="H28" s="90"/>
      <c r="I28" s="191" t="s">
        <v>319</v>
      </c>
      <c r="J28" s="192"/>
      <c r="K28" s="192"/>
      <c r="L28" s="192"/>
      <c r="M28" s="192"/>
      <c r="N28" s="193"/>
    </row>
    <row r="29" spans="2:14" ht="15">
      <c r="B29" s="91"/>
      <c r="C29" s="47" t="s">
        <v>238</v>
      </c>
      <c r="D29" s="47"/>
      <c r="F29" s="42"/>
      <c r="G29" s="89" t="s">
        <v>239</v>
      </c>
      <c r="H29" s="92"/>
      <c r="I29" s="191" t="s">
        <v>240</v>
      </c>
      <c r="J29" s="192"/>
      <c r="K29" s="192"/>
      <c r="L29" s="192"/>
      <c r="M29" s="192"/>
      <c r="N29" s="193"/>
    </row>
    <row r="30" spans="2:14" ht="15.75">
      <c r="B30" s="91"/>
      <c r="C30" s="93" t="s">
        <v>320</v>
      </c>
      <c r="D30" s="93"/>
      <c r="F30" s="42"/>
      <c r="G30" s="89" t="s">
        <v>241</v>
      </c>
      <c r="H30" s="92"/>
      <c r="I30" s="191" t="s">
        <v>321</v>
      </c>
      <c r="J30" s="192"/>
      <c r="K30" s="192"/>
      <c r="L30" s="192"/>
      <c r="M30" s="192"/>
      <c r="N30" s="193"/>
    </row>
    <row r="31" spans="2:14" ht="15.75">
      <c r="B31" s="91"/>
      <c r="C31" s="39" t="s">
        <v>322</v>
      </c>
      <c r="D31" s="93"/>
      <c r="F31" s="42"/>
      <c r="G31" s="89" t="s">
        <v>323</v>
      </c>
      <c r="H31" s="92"/>
      <c r="I31" s="192">
        <v>45416</v>
      </c>
      <c r="J31" s="192"/>
      <c r="K31" s="192"/>
      <c r="L31" s="192"/>
      <c r="M31" s="192"/>
      <c r="N31" s="193"/>
    </row>
    <row r="32" spans="2:14" ht="15.75" thickBot="1">
      <c r="B32" s="91"/>
      <c r="N32" s="94"/>
    </row>
    <row r="33" spans="2:14" ht="15">
      <c r="B33" s="95" t="s">
        <v>246</v>
      </c>
      <c r="C33" s="194" t="s">
        <v>38</v>
      </c>
      <c r="D33" s="194"/>
      <c r="E33" s="96"/>
      <c r="F33" s="97" t="s">
        <v>247</v>
      </c>
      <c r="G33" s="194" t="s">
        <v>25</v>
      </c>
      <c r="H33" s="194"/>
      <c r="I33" s="194"/>
      <c r="J33" s="194"/>
      <c r="K33" s="194"/>
      <c r="L33" s="194"/>
      <c r="M33" s="194"/>
      <c r="N33" s="195"/>
    </row>
    <row r="34" spans="2:14" ht="15">
      <c r="B34" s="98" t="s">
        <v>248</v>
      </c>
      <c r="C34" s="196" t="s">
        <v>282</v>
      </c>
      <c r="D34" s="196"/>
      <c r="E34" s="99"/>
      <c r="F34" s="100" t="s">
        <v>250</v>
      </c>
      <c r="G34" s="196" t="s">
        <v>311</v>
      </c>
      <c r="H34" s="196"/>
      <c r="I34" s="196"/>
      <c r="J34" s="196"/>
      <c r="K34" s="196"/>
      <c r="L34" s="196"/>
      <c r="M34" s="196"/>
      <c r="N34" s="197"/>
    </row>
    <row r="35" spans="2:14" ht="15">
      <c r="B35" s="98" t="s">
        <v>252</v>
      </c>
      <c r="C35" s="196" t="s">
        <v>342</v>
      </c>
      <c r="D35" s="196"/>
      <c r="E35" s="99"/>
      <c r="F35" s="100" t="s">
        <v>254</v>
      </c>
      <c r="G35" s="196" t="s">
        <v>276</v>
      </c>
      <c r="H35" s="196"/>
      <c r="I35" s="196"/>
      <c r="J35" s="196"/>
      <c r="K35" s="196"/>
      <c r="L35" s="196"/>
      <c r="M35" s="196"/>
      <c r="N35" s="197"/>
    </row>
    <row r="36" spans="2:14" ht="15">
      <c r="B36" s="198" t="s">
        <v>328</v>
      </c>
      <c r="C36" s="199"/>
      <c r="D36" s="199"/>
      <c r="E36" s="101"/>
      <c r="F36" s="199" t="s">
        <v>328</v>
      </c>
      <c r="G36" s="199"/>
      <c r="H36" s="199"/>
      <c r="I36" s="199"/>
      <c r="J36" s="199"/>
      <c r="K36" s="199"/>
      <c r="L36" s="199"/>
      <c r="M36" s="199"/>
      <c r="N36" s="200"/>
    </row>
    <row r="37" spans="2:14" ht="15">
      <c r="B37" s="102" t="s">
        <v>329</v>
      </c>
      <c r="C37" s="196" t="s">
        <v>282</v>
      </c>
      <c r="D37" s="196"/>
      <c r="E37" s="99"/>
      <c r="F37" s="103" t="s">
        <v>329</v>
      </c>
      <c r="G37" s="196" t="s">
        <v>311</v>
      </c>
      <c r="H37" s="196"/>
      <c r="I37" s="196"/>
      <c r="J37" s="196"/>
      <c r="K37" s="196"/>
      <c r="L37" s="196"/>
      <c r="M37" s="196"/>
      <c r="N37" s="197"/>
    </row>
    <row r="38" spans="2:14" ht="15.75" thickBot="1">
      <c r="B38" s="104" t="s">
        <v>329</v>
      </c>
      <c r="C38" s="196" t="s">
        <v>342</v>
      </c>
      <c r="D38" s="196"/>
      <c r="E38" s="105"/>
      <c r="F38" s="106" t="s">
        <v>329</v>
      </c>
      <c r="G38" s="196" t="s">
        <v>276</v>
      </c>
      <c r="H38" s="196"/>
      <c r="I38" s="196"/>
      <c r="J38" s="196"/>
      <c r="K38" s="196"/>
      <c r="L38" s="196"/>
      <c r="M38" s="196"/>
      <c r="N38" s="197"/>
    </row>
    <row r="39" spans="2:14" ht="15">
      <c r="B39" s="91"/>
      <c r="N39" s="94"/>
    </row>
    <row r="40" spans="2:14" ht="15.75" thickBot="1">
      <c r="B40" s="107" t="s">
        <v>259</v>
      </c>
      <c r="F40" s="108">
        <v>1</v>
      </c>
      <c r="G40" s="108">
        <v>2</v>
      </c>
      <c r="H40" s="108">
        <v>3</v>
      </c>
      <c r="I40" s="108">
        <v>4</v>
      </c>
      <c r="J40" s="108">
        <v>5</v>
      </c>
      <c r="K40" s="201" t="s">
        <v>194</v>
      </c>
      <c r="L40" s="201"/>
      <c r="M40" s="108" t="s">
        <v>260</v>
      </c>
      <c r="N40" s="109" t="s">
        <v>261</v>
      </c>
    </row>
    <row r="41" spans="2:14" ht="15">
      <c r="B41" s="110" t="s">
        <v>262</v>
      </c>
      <c r="C41" s="202" t="str">
        <f>IF(C34&gt;"",C34&amp;" - "&amp;G34,"")</f>
        <v>Lehtosaari Luka - Mäkelä Eetu</v>
      </c>
      <c r="D41" s="202"/>
      <c r="E41" s="111"/>
      <c r="F41" s="112">
        <v>-4</v>
      </c>
      <c r="G41" s="112">
        <v>-2</v>
      </c>
      <c r="H41" s="112">
        <v>-3</v>
      </c>
      <c r="I41" s="112"/>
      <c r="J41" s="113"/>
      <c r="K41" s="114">
        <f>IF(ISBLANK(F41),"",COUNTIF(F41:J41,"&gt;=0"))</f>
        <v>0</v>
      </c>
      <c r="L41" s="115">
        <f>IF(ISBLANK(F41),"",IF(LEFT(F41)="-",1,0)+IF(LEFT(G41)="-",1,0)+IF(LEFT(H41)="-",1,0)+IF(LEFT(I41)="-",1,0)+IF(LEFT(J41)="-",1,0))</f>
        <v>3</v>
      </c>
      <c r="M41" s="116">
        <f aca="true" t="shared" si="1" ref="M41:N45">IF(K41=3,1,"")</f>
      </c>
      <c r="N41" s="117">
        <f t="shared" si="1"/>
        <v>1</v>
      </c>
    </row>
    <row r="42" spans="2:14" ht="15">
      <c r="B42" s="110" t="s">
        <v>263</v>
      </c>
      <c r="C42" s="202" t="str">
        <f>IF(C35&gt;"",C35&amp;" - "&amp;G35,"")</f>
        <v>Lehtosaari Milo - Oinas Luka</v>
      </c>
      <c r="D42" s="202"/>
      <c r="E42" s="111"/>
      <c r="F42" s="112">
        <v>-3</v>
      </c>
      <c r="G42" s="112">
        <v>-2</v>
      </c>
      <c r="H42" s="112">
        <v>-4</v>
      </c>
      <c r="I42" s="112"/>
      <c r="J42" s="118"/>
      <c r="K42" s="103">
        <f>IF(ISBLANK(F42),"",COUNTIF(F42:J42,"&gt;=0"))</f>
        <v>0</v>
      </c>
      <c r="L42" s="119">
        <f>IF(ISBLANK(F42),"",IF(LEFT(F42)="-",1,0)+IF(LEFT(G42)="-",1,0)+IF(LEFT(H42)="-",1,0)+IF(LEFT(I42)="-",1,0)+IF(LEFT(J42)="-",1,0))</f>
        <v>3</v>
      </c>
      <c r="M42" s="120">
        <f t="shared" si="1"/>
      </c>
      <c r="N42" s="121">
        <f t="shared" si="1"/>
        <v>1</v>
      </c>
    </row>
    <row r="43" spans="2:14" ht="15">
      <c r="B43" s="122" t="s">
        <v>330</v>
      </c>
      <c r="C43" s="123" t="str">
        <f>IF(C37&gt;"",C37&amp;" / "&amp;C38,"")</f>
        <v>Lehtosaari Luka / Lehtosaari Milo</v>
      </c>
      <c r="D43" s="123" t="str">
        <f>IF(G37&gt;"",G37&amp;" / "&amp;G38,"")</f>
        <v>Mäkelä Eetu / Oinas Luka</v>
      </c>
      <c r="E43" s="124"/>
      <c r="F43" s="112">
        <v>-4</v>
      </c>
      <c r="G43" s="112">
        <v>0</v>
      </c>
      <c r="H43" s="112">
        <v>-3</v>
      </c>
      <c r="I43" s="112"/>
      <c r="J43" s="118"/>
      <c r="K43" s="103">
        <f>IF(ISBLANK(F43),"",COUNTIF(F43:J43,"&gt;=0"))</f>
        <v>1</v>
      </c>
      <c r="L43" s="119">
        <v>3</v>
      </c>
      <c r="M43" s="120">
        <f t="shared" si="1"/>
      </c>
      <c r="N43" s="121">
        <f t="shared" si="1"/>
        <v>1</v>
      </c>
    </row>
    <row r="44" spans="2:14" ht="15">
      <c r="B44" s="110" t="s">
        <v>265</v>
      </c>
      <c r="C44" s="202" t="str">
        <f>IF(C34&gt;"",C34&amp;" - "&amp;G35,"")</f>
        <v>Lehtosaari Luka - Oinas Luka</v>
      </c>
      <c r="D44" s="202"/>
      <c r="E44" s="111"/>
      <c r="F44" s="112"/>
      <c r="G44" s="112"/>
      <c r="H44" s="112"/>
      <c r="I44" s="112"/>
      <c r="J44" s="118"/>
      <c r="K44" s="103">
        <f>IF(ISBLANK(F44),"",COUNTIF(F44:J44,"&gt;=0"))</f>
      </c>
      <c r="L44" s="119">
        <f>IF(ISBLANK(F44),"",IF(LEFT(F44)="-",1,0)+IF(LEFT(G44)="-",1,0)+IF(LEFT(H44)="-",1,0)+IF(LEFT(I44)="-",1,0)+IF(LEFT(J44)="-",1,0))</f>
      </c>
      <c r="M44" s="120">
        <f t="shared" si="1"/>
      </c>
      <c r="N44" s="121">
        <f t="shared" si="1"/>
      </c>
    </row>
    <row r="45" spans="2:14" ht="15.75" thickBot="1">
      <c r="B45" s="110" t="s">
        <v>266</v>
      </c>
      <c r="C45" s="202" t="str">
        <f>IF(C35&gt;"",C35&amp;" - "&amp;G34,"")</f>
        <v>Lehtosaari Milo - Mäkelä Eetu</v>
      </c>
      <c r="D45" s="202"/>
      <c r="E45" s="111"/>
      <c r="F45" s="112"/>
      <c r="G45" s="112"/>
      <c r="H45" s="112"/>
      <c r="I45" s="112"/>
      <c r="J45" s="118"/>
      <c r="K45" s="106">
        <f>IF(ISBLANK(F45),"",COUNTIF(F45:J45,"&gt;=0"))</f>
      </c>
      <c r="L45" s="125">
        <f>IF(ISBLANK(F45),"",IF(LEFT(F45)="-",1,0)+IF(LEFT(G45)="-",1,0)+IF(LEFT(H45)="-",1,0)+IF(LEFT(I45)="-",1,0)+IF(LEFT(J45)="-",1,0))</f>
      </c>
      <c r="M45" s="126">
        <f t="shared" si="1"/>
      </c>
      <c r="N45" s="127">
        <f t="shared" si="1"/>
      </c>
    </row>
    <row r="46" spans="2:14" ht="19.5" thickBot="1">
      <c r="B46" s="91"/>
      <c r="F46" s="128"/>
      <c r="G46" s="128"/>
      <c r="H46" s="128"/>
      <c r="I46" s="203" t="s">
        <v>267</v>
      </c>
      <c r="J46" s="203"/>
      <c r="K46" s="129">
        <f>COUNTIF(K41:K45,"=3")</f>
        <v>0</v>
      </c>
      <c r="L46" s="130">
        <f>COUNTIF(L41:L45,"=3")</f>
        <v>3</v>
      </c>
      <c r="M46" s="131">
        <f>SUM(M41:M45)</f>
        <v>0</v>
      </c>
      <c r="N46" s="132">
        <f>SUM(N41:N45)</f>
        <v>3</v>
      </c>
    </row>
    <row r="47" spans="2:14" ht="15">
      <c r="B47" s="133" t="s">
        <v>268</v>
      </c>
      <c r="N47" s="94"/>
    </row>
    <row r="48" spans="2:14" ht="15">
      <c r="B48" s="134" t="s">
        <v>269</v>
      </c>
      <c r="D48" s="135" t="s">
        <v>270</v>
      </c>
      <c r="F48" s="135" t="s">
        <v>208</v>
      </c>
      <c r="G48" s="135"/>
      <c r="H48" s="136"/>
      <c r="J48" s="204" t="s">
        <v>271</v>
      </c>
      <c r="K48" s="204"/>
      <c r="L48" s="204"/>
      <c r="M48" s="204"/>
      <c r="N48" s="205"/>
    </row>
    <row r="49" spans="2:14" ht="21.75" thickBot="1">
      <c r="B49" s="206"/>
      <c r="C49" s="207"/>
      <c r="D49" s="207"/>
      <c r="E49" s="128"/>
      <c r="F49" s="207"/>
      <c r="G49" s="207"/>
      <c r="H49" s="207"/>
      <c r="I49" s="207"/>
      <c r="J49" s="208" t="str">
        <f>IF(M46=3,C33,IF(N46=3,G33,""))</f>
        <v>OPT-86</v>
      </c>
      <c r="K49" s="208"/>
      <c r="L49" s="208"/>
      <c r="M49" s="208"/>
      <c r="N49" s="209"/>
    </row>
    <row r="50" spans="2:14" ht="15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</row>
    <row r="53" ht="15">
      <c r="D53" s="39" t="s">
        <v>318</v>
      </c>
    </row>
    <row r="55" spans="2:14" ht="15">
      <c r="B55" s="86"/>
      <c r="C55" s="87"/>
      <c r="D55" s="87"/>
      <c r="E55" s="87"/>
      <c r="F55" s="88"/>
      <c r="G55" s="89" t="s">
        <v>236</v>
      </c>
      <c r="H55" s="90"/>
      <c r="I55" s="191" t="s">
        <v>319</v>
      </c>
      <c r="J55" s="192"/>
      <c r="K55" s="192"/>
      <c r="L55" s="192"/>
      <c r="M55" s="192"/>
      <c r="N55" s="193"/>
    </row>
    <row r="56" spans="2:14" ht="15">
      <c r="B56" s="91"/>
      <c r="C56" s="47" t="s">
        <v>238</v>
      </c>
      <c r="D56" s="47"/>
      <c r="F56" s="42"/>
      <c r="G56" s="89" t="s">
        <v>239</v>
      </c>
      <c r="H56" s="92"/>
      <c r="I56" s="191" t="s">
        <v>240</v>
      </c>
      <c r="J56" s="192"/>
      <c r="K56" s="192"/>
      <c r="L56" s="192"/>
      <c r="M56" s="192"/>
      <c r="N56" s="193"/>
    </row>
    <row r="57" spans="2:14" ht="15.75">
      <c r="B57" s="91"/>
      <c r="C57" s="93" t="s">
        <v>320</v>
      </c>
      <c r="D57" s="93"/>
      <c r="F57" s="42"/>
      <c r="G57" s="89" t="s">
        <v>241</v>
      </c>
      <c r="H57" s="92"/>
      <c r="I57" s="191" t="s">
        <v>321</v>
      </c>
      <c r="J57" s="192"/>
      <c r="K57" s="192"/>
      <c r="L57" s="192"/>
      <c r="M57" s="192"/>
      <c r="N57" s="193"/>
    </row>
    <row r="58" spans="2:14" ht="15.75">
      <c r="B58" s="91"/>
      <c r="C58" s="39" t="s">
        <v>322</v>
      </c>
      <c r="D58" s="93"/>
      <c r="F58" s="42"/>
      <c r="G58" s="89" t="s">
        <v>323</v>
      </c>
      <c r="H58" s="92"/>
      <c r="I58" s="192">
        <v>45416</v>
      </c>
      <c r="J58" s="192"/>
      <c r="K58" s="192"/>
      <c r="L58" s="192"/>
      <c r="M58" s="192"/>
      <c r="N58" s="193"/>
    </row>
    <row r="59" spans="2:14" ht="15.75" thickBot="1">
      <c r="B59" s="91"/>
      <c r="N59" s="94"/>
    </row>
    <row r="60" spans="2:14" ht="15">
      <c r="B60" s="95" t="s">
        <v>246</v>
      </c>
      <c r="C60" s="194" t="s">
        <v>25</v>
      </c>
      <c r="D60" s="194"/>
      <c r="E60" s="96"/>
      <c r="F60" s="97" t="s">
        <v>247</v>
      </c>
      <c r="G60" s="194" t="s">
        <v>7</v>
      </c>
      <c r="H60" s="194"/>
      <c r="I60" s="194"/>
      <c r="J60" s="194"/>
      <c r="K60" s="194"/>
      <c r="L60" s="194"/>
      <c r="M60" s="194"/>
      <c r="N60" s="195"/>
    </row>
    <row r="61" spans="2:14" ht="15">
      <c r="B61" s="98" t="s">
        <v>248</v>
      </c>
      <c r="C61" s="196" t="s">
        <v>276</v>
      </c>
      <c r="D61" s="196"/>
      <c r="E61" s="99"/>
      <c r="F61" s="100" t="s">
        <v>250</v>
      </c>
      <c r="G61" s="196" t="s">
        <v>312</v>
      </c>
      <c r="H61" s="196"/>
      <c r="I61" s="196"/>
      <c r="J61" s="196"/>
      <c r="K61" s="196"/>
      <c r="L61" s="196"/>
      <c r="M61" s="196"/>
      <c r="N61" s="197"/>
    </row>
    <row r="62" spans="2:14" ht="15">
      <c r="B62" s="98" t="s">
        <v>252</v>
      </c>
      <c r="C62" s="196" t="s">
        <v>311</v>
      </c>
      <c r="D62" s="196"/>
      <c r="E62" s="99"/>
      <c r="F62" s="100" t="s">
        <v>254</v>
      </c>
      <c r="G62" s="196" t="s">
        <v>280</v>
      </c>
      <c r="H62" s="196"/>
      <c r="I62" s="196"/>
      <c r="J62" s="196"/>
      <c r="K62" s="196"/>
      <c r="L62" s="196"/>
      <c r="M62" s="196"/>
      <c r="N62" s="197"/>
    </row>
    <row r="63" spans="2:14" ht="15">
      <c r="B63" s="198" t="s">
        <v>328</v>
      </c>
      <c r="C63" s="199"/>
      <c r="D63" s="199"/>
      <c r="E63" s="101"/>
      <c r="F63" s="199" t="s">
        <v>328</v>
      </c>
      <c r="G63" s="199"/>
      <c r="H63" s="199"/>
      <c r="I63" s="199"/>
      <c r="J63" s="199"/>
      <c r="K63" s="199"/>
      <c r="L63" s="199"/>
      <c r="M63" s="199"/>
      <c r="N63" s="200"/>
    </row>
    <row r="64" spans="2:14" ht="15">
      <c r="B64" s="102" t="s">
        <v>329</v>
      </c>
      <c r="C64" s="196" t="s">
        <v>276</v>
      </c>
      <c r="D64" s="196"/>
      <c r="E64" s="99"/>
      <c r="F64" s="103" t="s">
        <v>329</v>
      </c>
      <c r="G64" s="196" t="s">
        <v>312</v>
      </c>
      <c r="H64" s="196"/>
      <c r="I64" s="196"/>
      <c r="J64" s="196"/>
      <c r="K64" s="196"/>
      <c r="L64" s="196"/>
      <c r="M64" s="196"/>
      <c r="N64" s="197"/>
    </row>
    <row r="65" spans="2:14" ht="15.75" thickBot="1">
      <c r="B65" s="104" t="s">
        <v>329</v>
      </c>
      <c r="C65" s="196" t="s">
        <v>311</v>
      </c>
      <c r="D65" s="196"/>
      <c r="E65" s="105"/>
      <c r="F65" s="106" t="s">
        <v>329</v>
      </c>
      <c r="G65" s="196" t="s">
        <v>280</v>
      </c>
      <c r="H65" s="196"/>
      <c r="I65" s="196"/>
      <c r="J65" s="196"/>
      <c r="K65" s="196"/>
      <c r="L65" s="196"/>
      <c r="M65" s="196"/>
      <c r="N65" s="197"/>
    </row>
    <row r="66" spans="2:14" ht="15">
      <c r="B66" s="91"/>
      <c r="N66" s="94"/>
    </row>
    <row r="67" spans="2:14" ht="15.75" thickBot="1">
      <c r="B67" s="107" t="s">
        <v>259</v>
      </c>
      <c r="F67" s="108">
        <v>1</v>
      </c>
      <c r="G67" s="108">
        <v>2</v>
      </c>
      <c r="H67" s="108">
        <v>3</v>
      </c>
      <c r="I67" s="108">
        <v>4</v>
      </c>
      <c r="J67" s="108">
        <v>5</v>
      </c>
      <c r="K67" s="201" t="s">
        <v>194</v>
      </c>
      <c r="L67" s="201"/>
      <c r="M67" s="108" t="s">
        <v>260</v>
      </c>
      <c r="N67" s="109" t="s">
        <v>261</v>
      </c>
    </row>
    <row r="68" spans="2:14" ht="15">
      <c r="B68" s="110" t="s">
        <v>262</v>
      </c>
      <c r="C68" s="202" t="str">
        <f>IF(C61&gt;"",C61&amp;" - "&amp;G61,"")</f>
        <v>Oinas Luka - Koivumäki Jimi</v>
      </c>
      <c r="D68" s="202"/>
      <c r="E68" s="111"/>
      <c r="F68" s="112">
        <v>-8</v>
      </c>
      <c r="G68" s="112">
        <v>-11</v>
      </c>
      <c r="H68" s="112">
        <v>1</v>
      </c>
      <c r="I68" s="112">
        <v>8</v>
      </c>
      <c r="J68" s="113">
        <v>3</v>
      </c>
      <c r="K68" s="114">
        <f>IF(ISBLANK(F68),"",COUNTIF(F68:J68,"&gt;=0"))</f>
        <v>3</v>
      </c>
      <c r="L68" s="115">
        <f>IF(ISBLANK(F68),"",IF(LEFT(F68)="-",1,0)+IF(LEFT(G68)="-",1,0)+IF(LEFT(H68)="-",1,0)+IF(LEFT(I68)="-",1,0)+IF(LEFT(J68)="-",1,0))</f>
        <v>2</v>
      </c>
      <c r="M68" s="116">
        <f aca="true" t="shared" si="2" ref="M68:N72">IF(K68=3,1,"")</f>
        <v>1</v>
      </c>
      <c r="N68" s="117">
        <f t="shared" si="2"/>
      </c>
    </row>
    <row r="69" spans="2:14" ht="15">
      <c r="B69" s="110" t="s">
        <v>263</v>
      </c>
      <c r="C69" s="202" t="str">
        <f>IF(C62&gt;"",C62&amp;" - "&amp;G62,"")</f>
        <v>Mäkelä Eetu - Takkavuori Max</v>
      </c>
      <c r="D69" s="202"/>
      <c r="E69" s="111"/>
      <c r="F69" s="112">
        <v>8</v>
      </c>
      <c r="G69" s="112">
        <v>7</v>
      </c>
      <c r="H69" s="112">
        <v>4</v>
      </c>
      <c r="I69" s="112"/>
      <c r="J69" s="118"/>
      <c r="K69" s="103">
        <f>IF(ISBLANK(F69),"",COUNTIF(F69:J69,"&gt;=0"))</f>
        <v>3</v>
      </c>
      <c r="L69" s="119">
        <f>IF(ISBLANK(F69),"",IF(LEFT(F69)="-",1,0)+IF(LEFT(G69)="-",1,0)+IF(LEFT(H69)="-",1,0)+IF(LEFT(I69)="-",1,0)+IF(LEFT(J69)="-",1,0))</f>
        <v>0</v>
      </c>
      <c r="M69" s="120">
        <f t="shared" si="2"/>
        <v>1</v>
      </c>
      <c r="N69" s="121">
        <f t="shared" si="2"/>
      </c>
    </row>
    <row r="70" spans="2:14" ht="15">
      <c r="B70" s="122" t="s">
        <v>330</v>
      </c>
      <c r="C70" s="123" t="str">
        <f>IF(C64&gt;"",C64&amp;" / "&amp;C65,"")</f>
        <v>Oinas Luka / Mäkelä Eetu</v>
      </c>
      <c r="D70" s="123" t="str">
        <f>IF(G64&gt;"",G64&amp;" / "&amp;G65,"")</f>
        <v>Koivumäki Jimi / Takkavuori Max</v>
      </c>
      <c r="E70" s="124"/>
      <c r="F70" s="112">
        <v>9</v>
      </c>
      <c r="G70" s="112">
        <v>9</v>
      </c>
      <c r="H70" s="112">
        <v>8</v>
      </c>
      <c r="I70" s="112"/>
      <c r="J70" s="118"/>
      <c r="K70" s="103">
        <f>IF(ISBLANK(F70),"",COUNTIF(F70:J70,"&gt;=0"))</f>
        <v>3</v>
      </c>
      <c r="L70" s="119"/>
      <c r="M70" s="120">
        <f t="shared" si="2"/>
        <v>1</v>
      </c>
      <c r="N70" s="121">
        <f t="shared" si="2"/>
      </c>
    </row>
    <row r="71" spans="2:14" ht="15">
      <c r="B71" s="110" t="s">
        <v>265</v>
      </c>
      <c r="C71" s="202" t="str">
        <f>IF(C61&gt;"",C61&amp;" - "&amp;G62,"")</f>
        <v>Oinas Luka - Takkavuori Max</v>
      </c>
      <c r="D71" s="202"/>
      <c r="E71" s="111"/>
      <c r="F71" s="112"/>
      <c r="G71" s="112"/>
      <c r="H71" s="112"/>
      <c r="I71" s="112"/>
      <c r="J71" s="118"/>
      <c r="K71" s="103">
        <f>IF(ISBLANK(F71),"",COUNTIF(F71:J71,"&gt;=0"))</f>
      </c>
      <c r="L71" s="119">
        <f>IF(ISBLANK(F71),"",IF(LEFT(F71)="-",1,0)+IF(LEFT(G71)="-",1,0)+IF(LEFT(H71)="-",1,0)+IF(LEFT(I71)="-",1,0)+IF(LEFT(J71)="-",1,0))</f>
      </c>
      <c r="M71" s="120">
        <f t="shared" si="2"/>
      </c>
      <c r="N71" s="121">
        <f t="shared" si="2"/>
      </c>
    </row>
    <row r="72" spans="2:14" ht="15.75" thickBot="1">
      <c r="B72" s="110" t="s">
        <v>266</v>
      </c>
      <c r="C72" s="202" t="str">
        <f>IF(C62&gt;"",C62&amp;" - "&amp;G61,"")</f>
        <v>Mäkelä Eetu - Koivumäki Jimi</v>
      </c>
      <c r="D72" s="202"/>
      <c r="E72" s="111"/>
      <c r="F72" s="112"/>
      <c r="G72" s="112"/>
      <c r="H72" s="112"/>
      <c r="I72" s="112"/>
      <c r="J72" s="118"/>
      <c r="K72" s="106">
        <f>IF(ISBLANK(F72),"",COUNTIF(F72:J72,"&gt;=0"))</f>
      </c>
      <c r="L72" s="125">
        <f>IF(ISBLANK(F72),"",IF(LEFT(F72)="-",1,0)+IF(LEFT(G72)="-",1,0)+IF(LEFT(H72)="-",1,0)+IF(LEFT(I72)="-",1,0)+IF(LEFT(J72)="-",1,0))</f>
      </c>
      <c r="M72" s="126">
        <f t="shared" si="2"/>
      </c>
      <c r="N72" s="127">
        <f t="shared" si="2"/>
      </c>
    </row>
    <row r="73" spans="2:14" ht="19.5" thickBot="1">
      <c r="B73" s="91"/>
      <c r="F73" s="128"/>
      <c r="G73" s="128"/>
      <c r="H73" s="128"/>
      <c r="I73" s="203" t="s">
        <v>267</v>
      </c>
      <c r="J73" s="203"/>
      <c r="K73" s="129">
        <f>COUNTIF(K68:K72,"=3")</f>
        <v>3</v>
      </c>
      <c r="L73" s="130">
        <f>COUNTIF(L68:L72,"=3")</f>
        <v>0</v>
      </c>
      <c r="M73" s="131">
        <f>SUM(M68:M72)</f>
        <v>3</v>
      </c>
      <c r="N73" s="132">
        <f>SUM(N68:N72)</f>
        <v>0</v>
      </c>
    </row>
    <row r="74" spans="2:14" ht="15">
      <c r="B74" s="133" t="s">
        <v>268</v>
      </c>
      <c r="N74" s="94"/>
    </row>
    <row r="75" spans="2:14" ht="15">
      <c r="B75" s="134" t="s">
        <v>269</v>
      </c>
      <c r="D75" s="135" t="s">
        <v>270</v>
      </c>
      <c r="F75" s="135" t="s">
        <v>208</v>
      </c>
      <c r="G75" s="135"/>
      <c r="H75" s="136"/>
      <c r="J75" s="204" t="s">
        <v>271</v>
      </c>
      <c r="K75" s="204"/>
      <c r="L75" s="204"/>
      <c r="M75" s="204"/>
      <c r="N75" s="205"/>
    </row>
    <row r="76" spans="2:14" ht="21.75" thickBot="1">
      <c r="B76" s="206"/>
      <c r="C76" s="207"/>
      <c r="D76" s="207"/>
      <c r="E76" s="128"/>
      <c r="F76" s="207"/>
      <c r="G76" s="207"/>
      <c r="H76" s="207"/>
      <c r="I76" s="207"/>
      <c r="J76" s="208" t="str">
        <f>IF(M73=3,C60,IF(N73=3,G60,""))</f>
        <v>OPT-86</v>
      </c>
      <c r="K76" s="208"/>
      <c r="L76" s="208"/>
      <c r="M76" s="208"/>
      <c r="N76" s="209"/>
    </row>
    <row r="77" spans="2:14" ht="15"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9"/>
    </row>
  </sheetData>
  <sheetProtection/>
  <mergeCells count="78">
    <mergeCell ref="C69:D69"/>
    <mergeCell ref="C71:D71"/>
    <mergeCell ref="C72:D72"/>
    <mergeCell ref="I73:J73"/>
    <mergeCell ref="J75:N75"/>
    <mergeCell ref="B76:D76"/>
    <mergeCell ref="F76:I76"/>
    <mergeCell ref="J76:N76"/>
    <mergeCell ref="C64:D64"/>
    <mergeCell ref="G64:N64"/>
    <mergeCell ref="C65:D65"/>
    <mergeCell ref="G65:N65"/>
    <mergeCell ref="K67:L67"/>
    <mergeCell ref="C68:D68"/>
    <mergeCell ref="C61:D61"/>
    <mergeCell ref="G61:N61"/>
    <mergeCell ref="C62:D62"/>
    <mergeCell ref="G62:N62"/>
    <mergeCell ref="B63:D63"/>
    <mergeCell ref="F63:N63"/>
    <mergeCell ref="I55:N55"/>
    <mergeCell ref="I56:N56"/>
    <mergeCell ref="I57:N57"/>
    <mergeCell ref="I58:N58"/>
    <mergeCell ref="C60:D60"/>
    <mergeCell ref="G60:N60"/>
    <mergeCell ref="C42:D42"/>
    <mergeCell ref="C44:D44"/>
    <mergeCell ref="C45:D45"/>
    <mergeCell ref="I46:J46"/>
    <mergeCell ref="J48:N48"/>
    <mergeCell ref="B49:D49"/>
    <mergeCell ref="F49:I49"/>
    <mergeCell ref="J49:N49"/>
    <mergeCell ref="C37:D37"/>
    <mergeCell ref="G37:N37"/>
    <mergeCell ref="C38:D38"/>
    <mergeCell ref="G38:N38"/>
    <mergeCell ref="K40:L40"/>
    <mergeCell ref="C41:D41"/>
    <mergeCell ref="C34:D34"/>
    <mergeCell ref="G34:N34"/>
    <mergeCell ref="C35:D35"/>
    <mergeCell ref="G35:N35"/>
    <mergeCell ref="B36:D36"/>
    <mergeCell ref="F36:N36"/>
    <mergeCell ref="I28:N28"/>
    <mergeCell ref="I29:N29"/>
    <mergeCell ref="I30:N30"/>
    <mergeCell ref="I31:N31"/>
    <mergeCell ref="C33:D33"/>
    <mergeCell ref="G33:N33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53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54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376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20"/>
    </row>
    <row r="7" spans="1:8" ht="13.5" customHeight="1">
      <c r="A7" s="18" t="s">
        <v>5</v>
      </c>
      <c r="B7" s="18" t="s">
        <v>40</v>
      </c>
      <c r="C7" s="18" t="s">
        <v>47</v>
      </c>
      <c r="D7" s="18" t="s">
        <v>12</v>
      </c>
      <c r="E7" s="19" t="s">
        <v>47</v>
      </c>
      <c r="F7" s="6"/>
      <c r="G7" s="6"/>
      <c r="H7" s="20"/>
    </row>
    <row r="8" spans="1:8" ht="13.5" customHeight="1">
      <c r="A8" s="18" t="s">
        <v>8</v>
      </c>
      <c r="B8" s="18"/>
      <c r="C8" s="18"/>
      <c r="D8" s="18"/>
      <c r="E8" s="21"/>
      <c r="F8" s="19" t="s">
        <v>47</v>
      </c>
      <c r="G8" s="6"/>
      <c r="H8" s="20"/>
    </row>
    <row r="9" spans="1:8" ht="13.5" customHeight="1">
      <c r="A9" s="17" t="s">
        <v>9</v>
      </c>
      <c r="B9" s="17"/>
      <c r="C9" s="17"/>
      <c r="D9" s="17"/>
      <c r="E9" s="22" t="s">
        <v>50</v>
      </c>
      <c r="F9" s="21" t="s">
        <v>55</v>
      </c>
      <c r="G9" s="5"/>
      <c r="H9" s="20"/>
    </row>
    <row r="10" spans="1:8" ht="13.5" customHeight="1">
      <c r="A10" s="17" t="s">
        <v>15</v>
      </c>
      <c r="B10" s="17" t="s">
        <v>49</v>
      </c>
      <c r="C10" s="17" t="s">
        <v>50</v>
      </c>
      <c r="D10" s="17" t="s">
        <v>50</v>
      </c>
      <c r="E10" s="23"/>
      <c r="F10" s="1"/>
      <c r="G10" s="22" t="s">
        <v>24</v>
      </c>
      <c r="H10" s="25"/>
    </row>
    <row r="11" spans="1:8" ht="13.5" customHeight="1">
      <c r="A11" s="18" t="s">
        <v>18</v>
      </c>
      <c r="B11" s="18" t="s">
        <v>28</v>
      </c>
      <c r="C11" s="18" t="s">
        <v>29</v>
      </c>
      <c r="D11" s="18" t="s">
        <v>30</v>
      </c>
      <c r="E11" s="19" t="s">
        <v>56</v>
      </c>
      <c r="F11" s="1"/>
      <c r="G11" s="21" t="s">
        <v>57</v>
      </c>
      <c r="H11" s="25"/>
    </row>
    <row r="12" spans="1:8" ht="13.5" customHeight="1">
      <c r="A12" s="18" t="s">
        <v>22</v>
      </c>
      <c r="B12" s="18" t="s">
        <v>10</v>
      </c>
      <c r="C12" s="18" t="s">
        <v>56</v>
      </c>
      <c r="D12" s="18" t="s">
        <v>12</v>
      </c>
      <c r="E12" s="21" t="s">
        <v>57</v>
      </c>
      <c r="F12" s="22" t="s">
        <v>24</v>
      </c>
      <c r="G12" s="5"/>
      <c r="H12" s="20"/>
    </row>
    <row r="13" spans="1:8" ht="13.5" customHeight="1">
      <c r="A13" s="17" t="s">
        <v>27</v>
      </c>
      <c r="B13" s="17"/>
      <c r="C13" s="17"/>
      <c r="D13" s="17"/>
      <c r="E13" s="22" t="s">
        <v>24</v>
      </c>
      <c r="F13" s="23" t="s">
        <v>55</v>
      </c>
      <c r="G13" s="6"/>
      <c r="H13" s="20"/>
    </row>
    <row r="14" spans="1:8" ht="13.5" customHeight="1">
      <c r="A14" s="17" t="s">
        <v>31</v>
      </c>
      <c r="B14" s="17" t="s">
        <v>23</v>
      </c>
      <c r="C14" s="17" t="s">
        <v>24</v>
      </c>
      <c r="D14" s="17" t="s">
        <v>25</v>
      </c>
      <c r="E14" s="23"/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99"/>
  <sheetViews>
    <sheetView zoomScalePageLayoutView="0" workbookViewId="0" topLeftCell="A1">
      <selection activeCell="Q30" sqref="Q30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5" width="9.140625" style="39" customWidth="1"/>
    <col min="16" max="16384" width="8.8515625" style="39" customWidth="1"/>
  </cols>
  <sheetData>
    <row r="2" spans="2:14" ht="15">
      <c r="B2" s="86"/>
      <c r="C2" s="87"/>
      <c r="D2" s="87"/>
      <c r="E2" s="87"/>
      <c r="F2" s="88"/>
      <c r="G2" s="89" t="s">
        <v>236</v>
      </c>
      <c r="H2" s="90"/>
      <c r="I2" s="191" t="s">
        <v>319</v>
      </c>
      <c r="J2" s="192"/>
      <c r="K2" s="192"/>
      <c r="L2" s="192"/>
      <c r="M2" s="192"/>
      <c r="N2" s="193"/>
    </row>
    <row r="3" spans="2:14" ht="15">
      <c r="B3" s="91"/>
      <c r="C3" s="47" t="s">
        <v>238</v>
      </c>
      <c r="D3" s="47"/>
      <c r="F3" s="42"/>
      <c r="G3" s="89" t="s">
        <v>239</v>
      </c>
      <c r="H3" s="92"/>
      <c r="I3" s="191" t="s">
        <v>240</v>
      </c>
      <c r="J3" s="192"/>
      <c r="K3" s="192"/>
      <c r="L3" s="192"/>
      <c r="M3" s="192"/>
      <c r="N3" s="193"/>
    </row>
    <row r="4" spans="2:14" ht="15.75">
      <c r="B4" s="91"/>
      <c r="C4" s="93" t="s">
        <v>320</v>
      </c>
      <c r="D4" s="93"/>
      <c r="F4" s="42"/>
      <c r="G4" s="89" t="s">
        <v>241</v>
      </c>
      <c r="H4" s="92"/>
      <c r="I4" s="191" t="s">
        <v>349</v>
      </c>
      <c r="J4" s="192"/>
      <c r="K4" s="192"/>
      <c r="L4" s="192"/>
      <c r="M4" s="192"/>
      <c r="N4" s="193"/>
    </row>
    <row r="5" spans="2:14" ht="15.75">
      <c r="B5" s="91"/>
      <c r="C5" s="39" t="s">
        <v>322</v>
      </c>
      <c r="D5" s="93"/>
      <c r="F5" s="42"/>
      <c r="G5" s="89" t="s">
        <v>323</v>
      </c>
      <c r="H5" s="92"/>
      <c r="I5" s="192">
        <v>45416</v>
      </c>
      <c r="J5" s="192"/>
      <c r="K5" s="192"/>
      <c r="L5" s="192"/>
      <c r="M5" s="192"/>
      <c r="N5" s="193"/>
    </row>
    <row r="6" spans="2:14" ht="15.75" thickBot="1">
      <c r="B6" s="91"/>
      <c r="N6" s="94"/>
    </row>
    <row r="7" spans="2:14" ht="15">
      <c r="B7" s="95" t="s">
        <v>246</v>
      </c>
      <c r="C7" s="194" t="s">
        <v>29</v>
      </c>
      <c r="D7" s="194"/>
      <c r="E7" s="96"/>
      <c r="F7" s="97" t="s">
        <v>247</v>
      </c>
      <c r="G7" s="194" t="s">
        <v>350</v>
      </c>
      <c r="H7" s="194"/>
      <c r="I7" s="194"/>
      <c r="J7" s="194"/>
      <c r="K7" s="194"/>
      <c r="L7" s="194"/>
      <c r="M7" s="194"/>
      <c r="N7" s="195"/>
    </row>
    <row r="8" spans="2:14" ht="15">
      <c r="B8" s="98" t="s">
        <v>248</v>
      </c>
      <c r="C8" s="196" t="s">
        <v>326</v>
      </c>
      <c r="D8" s="196"/>
      <c r="E8" s="99"/>
      <c r="F8" s="100" t="s">
        <v>250</v>
      </c>
      <c r="G8" s="196" t="s">
        <v>351</v>
      </c>
      <c r="H8" s="196"/>
      <c r="I8" s="196"/>
      <c r="J8" s="196"/>
      <c r="K8" s="196"/>
      <c r="L8" s="196"/>
      <c r="M8" s="196"/>
      <c r="N8" s="197"/>
    </row>
    <row r="9" spans="2:14" ht="15">
      <c r="B9" s="98" t="s">
        <v>252</v>
      </c>
      <c r="C9" s="196" t="s">
        <v>324</v>
      </c>
      <c r="D9" s="196"/>
      <c r="E9" s="99"/>
      <c r="F9" s="100" t="s">
        <v>254</v>
      </c>
      <c r="G9" s="196" t="s">
        <v>341</v>
      </c>
      <c r="H9" s="196"/>
      <c r="I9" s="196"/>
      <c r="J9" s="196"/>
      <c r="K9" s="196"/>
      <c r="L9" s="196"/>
      <c r="M9" s="196"/>
      <c r="N9" s="197"/>
    </row>
    <row r="10" spans="2:14" ht="15">
      <c r="B10" s="198" t="s">
        <v>328</v>
      </c>
      <c r="C10" s="199"/>
      <c r="D10" s="199"/>
      <c r="E10" s="101"/>
      <c r="F10" s="199" t="s">
        <v>328</v>
      </c>
      <c r="G10" s="199"/>
      <c r="H10" s="199"/>
      <c r="I10" s="199"/>
      <c r="J10" s="199"/>
      <c r="K10" s="199"/>
      <c r="L10" s="199"/>
      <c r="M10" s="199"/>
      <c r="N10" s="200"/>
    </row>
    <row r="11" spans="2:14" ht="15">
      <c r="B11" s="102" t="s">
        <v>329</v>
      </c>
      <c r="C11" s="196" t="s">
        <v>326</v>
      </c>
      <c r="D11" s="196"/>
      <c r="E11" s="99"/>
      <c r="F11" s="103" t="s">
        <v>329</v>
      </c>
      <c r="G11" s="196" t="s">
        <v>351</v>
      </c>
      <c r="H11" s="196"/>
      <c r="I11" s="196"/>
      <c r="J11" s="196"/>
      <c r="K11" s="196"/>
      <c r="L11" s="196"/>
      <c r="M11" s="196"/>
      <c r="N11" s="197"/>
    </row>
    <row r="12" spans="2:14" ht="15.75" thickBot="1">
      <c r="B12" s="104" t="s">
        <v>329</v>
      </c>
      <c r="C12" s="196" t="s">
        <v>324</v>
      </c>
      <c r="D12" s="196"/>
      <c r="E12" s="105"/>
      <c r="F12" s="106" t="s">
        <v>329</v>
      </c>
      <c r="G12" s="196" t="s">
        <v>341</v>
      </c>
      <c r="H12" s="196"/>
      <c r="I12" s="196"/>
      <c r="J12" s="196"/>
      <c r="K12" s="196"/>
      <c r="L12" s="196"/>
      <c r="M12" s="196"/>
      <c r="N12" s="197"/>
    </row>
    <row r="13" spans="2:14" ht="15">
      <c r="B13" s="91"/>
      <c r="N13" s="94"/>
    </row>
    <row r="14" spans="2:14" ht="15.75" thickBot="1">
      <c r="B14" s="107" t="s">
        <v>259</v>
      </c>
      <c r="F14" s="108">
        <v>1</v>
      </c>
      <c r="G14" s="108">
        <v>2</v>
      </c>
      <c r="H14" s="108">
        <v>3</v>
      </c>
      <c r="I14" s="108">
        <v>4</v>
      </c>
      <c r="J14" s="108">
        <v>5</v>
      </c>
      <c r="K14" s="201" t="s">
        <v>194</v>
      </c>
      <c r="L14" s="201"/>
      <c r="M14" s="108" t="s">
        <v>260</v>
      </c>
      <c r="N14" s="109" t="s">
        <v>261</v>
      </c>
    </row>
    <row r="15" spans="2:14" ht="15">
      <c r="B15" s="110" t="s">
        <v>262</v>
      </c>
      <c r="C15" s="202" t="str">
        <f>IF(C8&gt;"",C8&amp;" - "&amp;G8,"")</f>
        <v>Lehti Jesse - Valtola Leevi</v>
      </c>
      <c r="D15" s="202"/>
      <c r="E15" s="111"/>
      <c r="F15" s="112">
        <v>-5</v>
      </c>
      <c r="G15" s="112">
        <v>-9</v>
      </c>
      <c r="H15" s="112">
        <v>-5</v>
      </c>
      <c r="I15" s="112"/>
      <c r="J15" s="113"/>
      <c r="K15" s="114">
        <f>IF(ISBLANK(F15),"",COUNTIF(F15:J15,"&gt;=0"))</f>
        <v>0</v>
      </c>
      <c r="L15" s="115">
        <f>IF(ISBLANK(F15),"",IF(LEFT(F15)="-",1,0)+IF(LEFT(G15)="-",1,0)+IF(LEFT(H15)="-",1,0)+IF(LEFT(I15)="-",1,0)+IF(LEFT(J15)="-",1,0))</f>
        <v>3</v>
      </c>
      <c r="M15" s="116">
        <f aca="true" t="shared" si="0" ref="M15:N19">IF(K15=3,1,"")</f>
      </c>
      <c r="N15" s="117">
        <f t="shared" si="0"/>
        <v>1</v>
      </c>
    </row>
    <row r="16" spans="2:14" ht="15">
      <c r="B16" s="110" t="s">
        <v>263</v>
      </c>
      <c r="C16" s="202" t="str">
        <f>IF(C9&gt;"",C9&amp;" - "&amp;G9,"")</f>
        <v>Haapanen Joni - Kiviluoto Oiva</v>
      </c>
      <c r="D16" s="202"/>
      <c r="E16" s="111"/>
      <c r="F16" s="112">
        <v>-4</v>
      </c>
      <c r="G16" s="112">
        <v>6</v>
      </c>
      <c r="H16" s="112">
        <v>6</v>
      </c>
      <c r="I16" s="112">
        <v>-13</v>
      </c>
      <c r="J16" s="118">
        <v>8</v>
      </c>
      <c r="K16" s="103">
        <f>IF(ISBLANK(F16),"",COUNTIF(F16:J16,"&gt;=0"))</f>
        <v>3</v>
      </c>
      <c r="L16" s="119">
        <f>IF(ISBLANK(F16),"",IF(LEFT(F16)="-",1,0)+IF(LEFT(G16)="-",1,0)+IF(LEFT(H16)="-",1,0)+IF(LEFT(I16)="-",1,0)+IF(LEFT(J16)="-",1,0))</f>
        <v>2</v>
      </c>
      <c r="M16" s="120">
        <f t="shared" si="0"/>
        <v>1</v>
      </c>
      <c r="N16" s="121">
        <f t="shared" si="0"/>
      </c>
    </row>
    <row r="17" spans="2:14" ht="15">
      <c r="B17" s="122" t="s">
        <v>330</v>
      </c>
      <c r="C17" s="123" t="str">
        <f>IF(C11&gt;"",C11&amp;" / "&amp;C12,"")</f>
        <v>Lehti Jesse / Haapanen Joni</v>
      </c>
      <c r="D17" s="123" t="str">
        <f>IF(G11&gt;"",G11&amp;" / "&amp;G12,"")</f>
        <v>Valtola Leevi / Kiviluoto Oiva</v>
      </c>
      <c r="E17" s="124"/>
      <c r="F17" s="112">
        <v>-2</v>
      </c>
      <c r="G17" s="112">
        <v>-3</v>
      </c>
      <c r="H17" s="112">
        <v>10</v>
      </c>
      <c r="I17" s="112">
        <v>-6</v>
      </c>
      <c r="J17" s="118"/>
      <c r="K17" s="103">
        <f>IF(ISBLANK(F17),"",COUNTIF(F17:J17,"&gt;=0"))</f>
        <v>1</v>
      </c>
      <c r="L17" s="119">
        <f>IF(ISBLANK(F17),"",IF(LEFT(F17)="-",1,0)+IF(LEFT(G17)="-",1,0)+IF(LEFT(H17)="-",1,0)+IF(LEFT(I17)="-",1,0)+IF(LEFT(J17)="-",1,0))</f>
        <v>3</v>
      </c>
      <c r="M17" s="120">
        <f t="shared" si="0"/>
      </c>
      <c r="N17" s="121">
        <f t="shared" si="0"/>
        <v>1</v>
      </c>
    </row>
    <row r="18" spans="2:14" ht="15">
      <c r="B18" s="110" t="s">
        <v>265</v>
      </c>
      <c r="C18" s="202" t="str">
        <f>IF(C8&gt;"",C8&amp;" - "&amp;G9,"")</f>
        <v>Lehti Jesse - Kiviluoto Oiva</v>
      </c>
      <c r="D18" s="202"/>
      <c r="E18" s="111"/>
      <c r="F18" s="112">
        <v>-2</v>
      </c>
      <c r="G18" s="112">
        <v>5</v>
      </c>
      <c r="H18" s="112">
        <v>-7</v>
      </c>
      <c r="I18" s="112">
        <v>-7</v>
      </c>
      <c r="J18" s="118"/>
      <c r="K18" s="103">
        <f>IF(ISBLANK(F18),"",COUNTIF(F18:J18,"&gt;=0"))</f>
        <v>1</v>
      </c>
      <c r="L18" s="119">
        <f>IF(ISBLANK(F18),"",IF(LEFT(F18)="-",1,0)+IF(LEFT(G18)="-",1,0)+IF(LEFT(H18)="-",1,0)+IF(LEFT(I18)="-",1,0)+IF(LEFT(J18)="-",1,0))</f>
        <v>3</v>
      </c>
      <c r="M18" s="120">
        <f t="shared" si="0"/>
      </c>
      <c r="N18" s="121">
        <f t="shared" si="0"/>
        <v>1</v>
      </c>
    </row>
    <row r="19" spans="2:14" ht="15.75" thickBot="1">
      <c r="B19" s="110" t="s">
        <v>266</v>
      </c>
      <c r="C19" s="202" t="str">
        <f>IF(C9&gt;"",C9&amp;" - "&amp;G8,"")</f>
        <v>Haapanen Joni - Valtola Leevi</v>
      </c>
      <c r="D19" s="202"/>
      <c r="E19" s="111"/>
      <c r="F19" s="112"/>
      <c r="G19" s="112"/>
      <c r="H19" s="112"/>
      <c r="I19" s="112"/>
      <c r="J19" s="118"/>
      <c r="K19" s="106">
        <f>IF(ISBLANK(F19),"",COUNTIF(F19:J19,"&gt;=0"))</f>
      </c>
      <c r="L19" s="125">
        <f>IF(ISBLANK(F19),"",IF(LEFT(F19)="-",1,0)+IF(LEFT(G19)="-",1,0)+IF(LEFT(H19)="-",1,0)+IF(LEFT(I19)="-",1,0)+IF(LEFT(J19)="-",1,0))</f>
      </c>
      <c r="M19" s="126">
        <f t="shared" si="0"/>
      </c>
      <c r="N19" s="127">
        <f t="shared" si="0"/>
      </c>
    </row>
    <row r="20" spans="2:14" ht="19.5" thickBot="1">
      <c r="B20" s="91"/>
      <c r="F20" s="128"/>
      <c r="G20" s="128"/>
      <c r="H20" s="128"/>
      <c r="I20" s="203" t="s">
        <v>267</v>
      </c>
      <c r="J20" s="203"/>
      <c r="K20" s="129">
        <f>COUNTIF(K15:K19,"=3")</f>
        <v>1</v>
      </c>
      <c r="L20" s="130">
        <f>COUNTIF(L15:L19,"=3")</f>
        <v>3</v>
      </c>
      <c r="M20" s="131">
        <f>SUM(M15:M19)</f>
        <v>1</v>
      </c>
      <c r="N20" s="132">
        <f>SUM(N15:N19)</f>
        <v>3</v>
      </c>
    </row>
    <row r="21" spans="2:14" ht="15">
      <c r="B21" s="133" t="s">
        <v>268</v>
      </c>
      <c r="N21" s="94"/>
    </row>
    <row r="22" spans="2:14" ht="15">
      <c r="B22" s="134" t="s">
        <v>269</v>
      </c>
      <c r="D22" s="135" t="s">
        <v>270</v>
      </c>
      <c r="F22" s="135" t="s">
        <v>208</v>
      </c>
      <c r="G22" s="135"/>
      <c r="H22" s="136"/>
      <c r="J22" s="204" t="s">
        <v>271</v>
      </c>
      <c r="K22" s="204"/>
      <c r="L22" s="204"/>
      <c r="M22" s="204"/>
      <c r="N22" s="205"/>
    </row>
    <row r="23" spans="2:14" ht="21.75" thickBot="1">
      <c r="B23" s="206"/>
      <c r="C23" s="207"/>
      <c r="D23" s="207"/>
      <c r="E23" s="128"/>
      <c r="F23" s="207"/>
      <c r="G23" s="207"/>
      <c r="H23" s="207"/>
      <c r="I23" s="207"/>
      <c r="J23" s="208" t="str">
        <f>IF(M20=3,C7,IF(N20=3,G7,""))</f>
        <v>PT Jyväskylä 1 </v>
      </c>
      <c r="K23" s="208"/>
      <c r="L23" s="208"/>
      <c r="M23" s="208"/>
      <c r="N23" s="209"/>
    </row>
    <row r="24" spans="2:14" ht="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</row>
    <row r="27" spans="2:14" ht="15">
      <c r="B27" s="86"/>
      <c r="C27" s="87"/>
      <c r="D27" s="87"/>
      <c r="E27" s="87"/>
      <c r="F27" s="88"/>
      <c r="G27" s="89" t="s">
        <v>236</v>
      </c>
      <c r="H27" s="90"/>
      <c r="I27" s="191" t="s">
        <v>319</v>
      </c>
      <c r="J27" s="192"/>
      <c r="K27" s="192"/>
      <c r="L27" s="192"/>
      <c r="M27" s="192"/>
      <c r="N27" s="193"/>
    </row>
    <row r="28" spans="2:14" ht="15">
      <c r="B28" s="91"/>
      <c r="C28" s="47" t="s">
        <v>238</v>
      </c>
      <c r="D28" s="47"/>
      <c r="F28" s="42"/>
      <c r="G28" s="89" t="s">
        <v>239</v>
      </c>
      <c r="H28" s="92"/>
      <c r="I28" s="191" t="s">
        <v>240</v>
      </c>
      <c r="J28" s="192"/>
      <c r="K28" s="192"/>
      <c r="L28" s="192"/>
      <c r="M28" s="192"/>
      <c r="N28" s="193"/>
    </row>
    <row r="29" spans="2:14" ht="15.75">
      <c r="B29" s="91"/>
      <c r="C29" s="93" t="s">
        <v>320</v>
      </c>
      <c r="D29" s="93"/>
      <c r="F29" s="42"/>
      <c r="G29" s="89" t="s">
        <v>241</v>
      </c>
      <c r="H29" s="92"/>
      <c r="I29" s="191" t="s">
        <v>349</v>
      </c>
      <c r="J29" s="192"/>
      <c r="K29" s="192"/>
      <c r="L29" s="192"/>
      <c r="M29" s="192"/>
      <c r="N29" s="193"/>
    </row>
    <row r="30" spans="2:14" ht="15.75">
      <c r="B30" s="91"/>
      <c r="C30" s="39" t="s">
        <v>322</v>
      </c>
      <c r="D30" s="93"/>
      <c r="F30" s="42"/>
      <c r="G30" s="89" t="s">
        <v>323</v>
      </c>
      <c r="H30" s="92"/>
      <c r="I30" s="192">
        <v>45416</v>
      </c>
      <c r="J30" s="192"/>
      <c r="K30" s="192"/>
      <c r="L30" s="192"/>
      <c r="M30" s="192"/>
      <c r="N30" s="193"/>
    </row>
    <row r="31" spans="2:14" ht="15.75" thickBot="1">
      <c r="B31" s="91"/>
      <c r="N31" s="94"/>
    </row>
    <row r="32" spans="2:14" ht="15">
      <c r="B32" s="95" t="s">
        <v>246</v>
      </c>
      <c r="C32" s="194" t="s">
        <v>50</v>
      </c>
      <c r="D32" s="194"/>
      <c r="E32" s="96"/>
      <c r="F32" s="97" t="s">
        <v>247</v>
      </c>
      <c r="G32" s="194" t="s">
        <v>47</v>
      </c>
      <c r="H32" s="194"/>
      <c r="I32" s="194"/>
      <c r="J32" s="194"/>
      <c r="K32" s="194"/>
      <c r="L32" s="194"/>
      <c r="M32" s="194"/>
      <c r="N32" s="195"/>
    </row>
    <row r="33" spans="2:14" ht="15">
      <c r="B33" s="98" t="s">
        <v>248</v>
      </c>
      <c r="C33" s="196" t="s">
        <v>339</v>
      </c>
      <c r="D33" s="196"/>
      <c r="E33" s="99"/>
      <c r="F33" s="100" t="s">
        <v>250</v>
      </c>
      <c r="G33" s="196" t="s">
        <v>334</v>
      </c>
      <c r="H33" s="196"/>
      <c r="I33" s="196"/>
      <c r="J33" s="196"/>
      <c r="K33" s="196"/>
      <c r="L33" s="196"/>
      <c r="M33" s="196"/>
      <c r="N33" s="197"/>
    </row>
    <row r="34" spans="2:14" ht="15">
      <c r="B34" s="98" t="s">
        <v>252</v>
      </c>
      <c r="C34" s="196" t="s">
        <v>340</v>
      </c>
      <c r="D34" s="196"/>
      <c r="E34" s="99"/>
      <c r="F34" s="100" t="s">
        <v>254</v>
      </c>
      <c r="G34" s="196" t="s">
        <v>332</v>
      </c>
      <c r="H34" s="196"/>
      <c r="I34" s="196"/>
      <c r="J34" s="196"/>
      <c r="K34" s="196"/>
      <c r="L34" s="196"/>
      <c r="M34" s="196"/>
      <c r="N34" s="197"/>
    </row>
    <row r="35" spans="2:14" ht="15">
      <c r="B35" s="198" t="s">
        <v>328</v>
      </c>
      <c r="C35" s="199"/>
      <c r="D35" s="199"/>
      <c r="E35" s="101"/>
      <c r="F35" s="199" t="s">
        <v>328</v>
      </c>
      <c r="G35" s="199"/>
      <c r="H35" s="199"/>
      <c r="I35" s="199"/>
      <c r="J35" s="199"/>
      <c r="K35" s="199"/>
      <c r="L35" s="199"/>
      <c r="M35" s="199"/>
      <c r="N35" s="200"/>
    </row>
    <row r="36" spans="2:14" ht="15">
      <c r="B36" s="102" t="s">
        <v>329</v>
      </c>
      <c r="C36" s="196" t="s">
        <v>339</v>
      </c>
      <c r="D36" s="196"/>
      <c r="E36" s="99"/>
      <c r="F36" s="103" t="s">
        <v>329</v>
      </c>
      <c r="G36" s="196" t="s">
        <v>334</v>
      </c>
      <c r="H36" s="196"/>
      <c r="I36" s="196"/>
      <c r="J36" s="196"/>
      <c r="K36" s="196"/>
      <c r="L36" s="196"/>
      <c r="M36" s="196"/>
      <c r="N36" s="197"/>
    </row>
    <row r="37" spans="2:14" ht="15.75" thickBot="1">
      <c r="B37" s="104" t="s">
        <v>329</v>
      </c>
      <c r="C37" s="196" t="s">
        <v>340</v>
      </c>
      <c r="D37" s="196"/>
      <c r="E37" s="105"/>
      <c r="F37" s="106" t="s">
        <v>329</v>
      </c>
      <c r="G37" s="196" t="s">
        <v>332</v>
      </c>
      <c r="H37" s="196"/>
      <c r="I37" s="196"/>
      <c r="J37" s="196"/>
      <c r="K37" s="196"/>
      <c r="L37" s="196"/>
      <c r="M37" s="196"/>
      <c r="N37" s="197"/>
    </row>
    <row r="38" spans="2:14" ht="15">
      <c r="B38" s="91"/>
      <c r="N38" s="94"/>
    </row>
    <row r="39" spans="2:14" ht="15.75" thickBot="1">
      <c r="B39" s="107" t="s">
        <v>259</v>
      </c>
      <c r="F39" s="108">
        <v>1</v>
      </c>
      <c r="G39" s="108">
        <v>2</v>
      </c>
      <c r="H39" s="108">
        <v>3</v>
      </c>
      <c r="I39" s="108">
        <v>4</v>
      </c>
      <c r="J39" s="108">
        <v>5</v>
      </c>
      <c r="K39" s="201" t="s">
        <v>194</v>
      </c>
      <c r="L39" s="201"/>
      <c r="M39" s="108" t="s">
        <v>260</v>
      </c>
      <c r="N39" s="109" t="s">
        <v>261</v>
      </c>
    </row>
    <row r="40" spans="2:14" ht="15">
      <c r="B40" s="110" t="s">
        <v>262</v>
      </c>
      <c r="C40" s="202" t="str">
        <f>IF(C33&gt;"",C33&amp;" - "&amp;G33,"")</f>
        <v>Vainio Tuomas - Pasanen Ville</v>
      </c>
      <c r="D40" s="202"/>
      <c r="E40" s="111"/>
      <c r="F40" s="112">
        <v>6</v>
      </c>
      <c r="G40" s="112">
        <v>-7</v>
      </c>
      <c r="H40" s="112">
        <v>5</v>
      </c>
      <c r="I40" s="112">
        <v>6</v>
      </c>
      <c r="J40" s="113"/>
      <c r="K40" s="114">
        <f>IF(ISBLANK(F40),"",COUNTIF(F40:J40,"&gt;=0"))</f>
        <v>3</v>
      </c>
      <c r="L40" s="115">
        <f>IF(ISBLANK(F40),"",IF(LEFT(F40)="-",1,0)+IF(LEFT(G40)="-",1,0)+IF(LEFT(H40)="-",1,0)+IF(LEFT(I40)="-",1,0)+IF(LEFT(J40)="-",1,0))</f>
        <v>1</v>
      </c>
      <c r="M40" s="116">
        <f aca="true" t="shared" si="1" ref="M40:N44">IF(K40=3,1,"")</f>
        <v>1</v>
      </c>
      <c r="N40" s="117">
        <f t="shared" si="1"/>
      </c>
    </row>
    <row r="41" spans="2:14" ht="15">
      <c r="B41" s="110" t="s">
        <v>263</v>
      </c>
      <c r="C41" s="202" t="str">
        <f>IF(C34&gt;"",C34&amp;" - "&amp;G34,"")</f>
        <v>Li Justin - Keto-Tokoi Eemeli</v>
      </c>
      <c r="D41" s="202"/>
      <c r="E41" s="111"/>
      <c r="F41" s="112">
        <v>9</v>
      </c>
      <c r="G41" s="112">
        <v>-12</v>
      </c>
      <c r="H41" s="112">
        <v>-8</v>
      </c>
      <c r="I41" s="112">
        <v>6</v>
      </c>
      <c r="J41" s="118">
        <v>-11</v>
      </c>
      <c r="K41" s="103">
        <f>IF(ISBLANK(F41),"",COUNTIF(F41:J41,"&gt;=0"))</f>
        <v>2</v>
      </c>
      <c r="L41" s="119">
        <f>IF(ISBLANK(F41),"",IF(LEFT(F41)="-",1,0)+IF(LEFT(G41)="-",1,0)+IF(LEFT(H41)="-",1,0)+IF(LEFT(I41)="-",1,0)+IF(LEFT(J41)="-",1,0))</f>
        <v>3</v>
      </c>
      <c r="M41" s="120">
        <f t="shared" si="1"/>
      </c>
      <c r="N41" s="121">
        <f t="shared" si="1"/>
        <v>1</v>
      </c>
    </row>
    <row r="42" spans="2:14" ht="15">
      <c r="B42" s="122" t="s">
        <v>330</v>
      </c>
      <c r="C42" s="123" t="str">
        <f>IF(C36&gt;"",C36&amp;" / "&amp;C37,"")</f>
        <v>Vainio Tuomas / Li Justin</v>
      </c>
      <c r="D42" s="123" t="str">
        <f>IF(G36&gt;"",G36&amp;" / "&amp;G37,"")</f>
        <v>Pasanen Ville / Keto-Tokoi Eemeli</v>
      </c>
      <c r="E42" s="124"/>
      <c r="F42" s="112">
        <v>-8</v>
      </c>
      <c r="G42" s="112">
        <v>9</v>
      </c>
      <c r="H42" s="112">
        <v>-4</v>
      </c>
      <c r="I42" s="112">
        <v>7</v>
      </c>
      <c r="J42" s="118">
        <v>9</v>
      </c>
      <c r="K42" s="103">
        <f>IF(ISBLANK(F42),"",COUNTIF(F42:J42,"&gt;=0"))</f>
        <v>3</v>
      </c>
      <c r="L42" s="119">
        <f>IF(ISBLANK(F42),"",IF(LEFT(F42)="-",1,0)+IF(LEFT(G42)="-",1,0)+IF(LEFT(H42)="-",1,0)+IF(LEFT(I42)="-",1,0)+IF(LEFT(J42)="-",1,0))</f>
        <v>2</v>
      </c>
      <c r="M42" s="120">
        <f t="shared" si="1"/>
        <v>1</v>
      </c>
      <c r="N42" s="121">
        <f t="shared" si="1"/>
      </c>
    </row>
    <row r="43" spans="2:14" ht="15">
      <c r="B43" s="110" t="s">
        <v>265</v>
      </c>
      <c r="C43" s="202" t="str">
        <f>IF(C33&gt;"",C33&amp;" - "&amp;G34,"")</f>
        <v>Vainio Tuomas - Keto-Tokoi Eemeli</v>
      </c>
      <c r="D43" s="202"/>
      <c r="E43" s="111"/>
      <c r="F43" s="112">
        <v>-5</v>
      </c>
      <c r="G43" s="112">
        <v>-9</v>
      </c>
      <c r="H43" s="112">
        <v>-8</v>
      </c>
      <c r="I43" s="112"/>
      <c r="J43" s="118"/>
      <c r="K43" s="103">
        <f>IF(ISBLANK(F43),"",COUNTIF(F43:J43,"&gt;=0"))</f>
        <v>0</v>
      </c>
      <c r="L43" s="119">
        <f>IF(ISBLANK(F43),"",IF(LEFT(F43)="-",1,0)+IF(LEFT(G43)="-",1,0)+IF(LEFT(H43)="-",1,0)+IF(LEFT(I43)="-",1,0)+IF(LEFT(J43)="-",1,0))</f>
        <v>3</v>
      </c>
      <c r="M43" s="120">
        <f t="shared" si="1"/>
      </c>
      <c r="N43" s="121">
        <f t="shared" si="1"/>
        <v>1</v>
      </c>
    </row>
    <row r="44" spans="2:14" ht="15.75" thickBot="1">
      <c r="B44" s="110" t="s">
        <v>266</v>
      </c>
      <c r="C44" s="202" t="str">
        <f>IF(C34&gt;"",C34&amp;" - "&amp;G33,"")</f>
        <v>Li Justin - Pasanen Ville</v>
      </c>
      <c r="D44" s="202"/>
      <c r="E44" s="111"/>
      <c r="F44" s="112">
        <v>-9</v>
      </c>
      <c r="G44" s="112">
        <v>-3</v>
      </c>
      <c r="H44" s="112">
        <v>-3</v>
      </c>
      <c r="I44" s="112"/>
      <c r="J44" s="118"/>
      <c r="K44" s="106">
        <f>IF(ISBLANK(F44),"",COUNTIF(F44:J44,"&gt;=0"))</f>
        <v>0</v>
      </c>
      <c r="L44" s="125">
        <f>IF(ISBLANK(F44),"",IF(LEFT(F44)="-",1,0)+IF(LEFT(G44)="-",1,0)+IF(LEFT(H44)="-",1,0)+IF(LEFT(I44)="-",1,0)+IF(LEFT(J44)="-",1,0))</f>
        <v>3</v>
      </c>
      <c r="M44" s="126">
        <f t="shared" si="1"/>
      </c>
      <c r="N44" s="127">
        <f t="shared" si="1"/>
        <v>1</v>
      </c>
    </row>
    <row r="45" spans="2:14" ht="19.5" thickBot="1">
      <c r="B45" s="91"/>
      <c r="F45" s="128"/>
      <c r="G45" s="128"/>
      <c r="H45" s="128"/>
      <c r="I45" s="203" t="s">
        <v>267</v>
      </c>
      <c r="J45" s="203"/>
      <c r="K45" s="129">
        <f>COUNTIF(K40:K44,"=3")</f>
        <v>2</v>
      </c>
      <c r="L45" s="130">
        <f>COUNTIF(L40:L44,"=3")</f>
        <v>3</v>
      </c>
      <c r="M45" s="131">
        <f>SUM(M40:M44)</f>
        <v>2</v>
      </c>
      <c r="N45" s="132">
        <f>SUM(N40:N44)</f>
        <v>3</v>
      </c>
    </row>
    <row r="46" spans="2:14" ht="15">
      <c r="B46" s="133" t="s">
        <v>268</v>
      </c>
      <c r="N46" s="94"/>
    </row>
    <row r="47" spans="2:14" ht="15">
      <c r="B47" s="134" t="s">
        <v>269</v>
      </c>
      <c r="D47" s="135" t="s">
        <v>270</v>
      </c>
      <c r="F47" s="135" t="s">
        <v>208</v>
      </c>
      <c r="G47" s="135"/>
      <c r="H47" s="136"/>
      <c r="J47" s="204" t="s">
        <v>271</v>
      </c>
      <c r="K47" s="204"/>
      <c r="L47" s="204"/>
      <c r="M47" s="204"/>
      <c r="N47" s="205"/>
    </row>
    <row r="48" spans="2:14" ht="21.75" thickBot="1">
      <c r="B48" s="206"/>
      <c r="C48" s="207"/>
      <c r="D48" s="207"/>
      <c r="E48" s="128"/>
      <c r="F48" s="207"/>
      <c r="G48" s="207"/>
      <c r="H48" s="207"/>
      <c r="I48" s="207"/>
      <c r="J48" s="208" t="str">
        <f>IF(M45=3,C32,IF(N45=3,G32,""))</f>
        <v>PT Jyväskylä 3</v>
      </c>
      <c r="K48" s="208"/>
      <c r="L48" s="208"/>
      <c r="M48" s="208"/>
      <c r="N48" s="209"/>
    </row>
    <row r="49" spans="2:14" ht="15"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9"/>
    </row>
    <row r="52" spans="2:14" ht="15">
      <c r="B52" s="86"/>
      <c r="C52" s="87"/>
      <c r="D52" s="87"/>
      <c r="E52" s="87"/>
      <c r="F52" s="88"/>
      <c r="G52" s="89" t="s">
        <v>236</v>
      </c>
      <c r="H52" s="90"/>
      <c r="I52" s="191" t="s">
        <v>319</v>
      </c>
      <c r="J52" s="192"/>
      <c r="K52" s="192"/>
      <c r="L52" s="192"/>
      <c r="M52" s="192"/>
      <c r="N52" s="193"/>
    </row>
    <row r="53" spans="2:14" ht="15">
      <c r="B53" s="91"/>
      <c r="C53" s="47" t="s">
        <v>238</v>
      </c>
      <c r="D53" s="47"/>
      <c r="F53" s="42"/>
      <c r="G53" s="89" t="s">
        <v>239</v>
      </c>
      <c r="H53" s="92"/>
      <c r="I53" s="191" t="s">
        <v>240</v>
      </c>
      <c r="J53" s="192"/>
      <c r="K53" s="192"/>
      <c r="L53" s="192"/>
      <c r="M53" s="192"/>
      <c r="N53" s="193"/>
    </row>
    <row r="54" spans="2:14" ht="15.75">
      <c r="B54" s="91"/>
      <c r="C54" s="93" t="s">
        <v>320</v>
      </c>
      <c r="D54" s="93"/>
      <c r="F54" s="42"/>
      <c r="G54" s="89" t="s">
        <v>241</v>
      </c>
      <c r="H54" s="92"/>
      <c r="I54" s="191" t="s">
        <v>349</v>
      </c>
      <c r="J54" s="192"/>
      <c r="K54" s="192"/>
      <c r="L54" s="192"/>
      <c r="M54" s="192"/>
      <c r="N54" s="193"/>
    </row>
    <row r="55" spans="2:14" ht="15.75">
      <c r="B55" s="91"/>
      <c r="C55" s="39" t="s">
        <v>322</v>
      </c>
      <c r="D55" s="93"/>
      <c r="F55" s="42"/>
      <c r="G55" s="89" t="s">
        <v>323</v>
      </c>
      <c r="H55" s="92"/>
      <c r="I55" s="192">
        <v>45416</v>
      </c>
      <c r="J55" s="192"/>
      <c r="K55" s="192"/>
      <c r="L55" s="192"/>
      <c r="M55" s="192"/>
      <c r="N55" s="193"/>
    </row>
    <row r="56" spans="2:14" ht="15.75" thickBot="1">
      <c r="B56" s="91"/>
      <c r="N56" s="94"/>
    </row>
    <row r="57" spans="2:14" ht="15">
      <c r="B57" s="95" t="s">
        <v>246</v>
      </c>
      <c r="C57" s="194" t="s">
        <v>56</v>
      </c>
      <c r="D57" s="194"/>
      <c r="E57" s="96"/>
      <c r="F57" s="97" t="s">
        <v>247</v>
      </c>
      <c r="G57" s="194" t="s">
        <v>25</v>
      </c>
      <c r="H57" s="194"/>
      <c r="I57" s="194"/>
      <c r="J57" s="194"/>
      <c r="K57" s="194"/>
      <c r="L57" s="194"/>
      <c r="M57" s="194"/>
      <c r="N57" s="195"/>
    </row>
    <row r="58" spans="2:14" ht="15">
      <c r="B58" s="98" t="s">
        <v>248</v>
      </c>
      <c r="C58" s="196" t="s">
        <v>341</v>
      </c>
      <c r="D58" s="196"/>
      <c r="E58" s="99"/>
      <c r="F58" s="100" t="s">
        <v>250</v>
      </c>
      <c r="G58" s="196" t="s">
        <v>335</v>
      </c>
      <c r="H58" s="196"/>
      <c r="I58" s="196"/>
      <c r="J58" s="196"/>
      <c r="K58" s="196"/>
      <c r="L58" s="196"/>
      <c r="M58" s="196"/>
      <c r="N58" s="197"/>
    </row>
    <row r="59" spans="2:14" ht="15">
      <c r="B59" s="98" t="s">
        <v>252</v>
      </c>
      <c r="C59" s="196" t="s">
        <v>343</v>
      </c>
      <c r="D59" s="196"/>
      <c r="E59" s="99"/>
      <c r="F59" s="100" t="s">
        <v>254</v>
      </c>
      <c r="G59" s="196" t="s">
        <v>337</v>
      </c>
      <c r="H59" s="196"/>
      <c r="I59" s="196"/>
      <c r="J59" s="196"/>
      <c r="K59" s="196"/>
      <c r="L59" s="196"/>
      <c r="M59" s="196"/>
      <c r="N59" s="197"/>
    </row>
    <row r="60" spans="2:14" ht="15">
      <c r="B60" s="198" t="s">
        <v>328</v>
      </c>
      <c r="C60" s="199"/>
      <c r="D60" s="199"/>
      <c r="E60" s="101"/>
      <c r="F60" s="199" t="s">
        <v>328</v>
      </c>
      <c r="G60" s="199"/>
      <c r="H60" s="199"/>
      <c r="I60" s="199"/>
      <c r="J60" s="199"/>
      <c r="K60" s="199"/>
      <c r="L60" s="199"/>
      <c r="M60" s="199"/>
      <c r="N60" s="200"/>
    </row>
    <row r="61" spans="2:14" ht="15">
      <c r="B61" s="102" t="s">
        <v>329</v>
      </c>
      <c r="C61" s="196" t="s">
        <v>341</v>
      </c>
      <c r="D61" s="196"/>
      <c r="E61" s="99"/>
      <c r="F61" s="103" t="s">
        <v>329</v>
      </c>
      <c r="G61" s="196" t="s">
        <v>335</v>
      </c>
      <c r="H61" s="196"/>
      <c r="I61" s="196"/>
      <c r="J61" s="196"/>
      <c r="K61" s="196"/>
      <c r="L61" s="196"/>
      <c r="M61" s="196"/>
      <c r="N61" s="197"/>
    </row>
    <row r="62" spans="2:14" ht="15.75" thickBot="1">
      <c r="B62" s="104" t="s">
        <v>329</v>
      </c>
      <c r="C62" s="196" t="s">
        <v>343</v>
      </c>
      <c r="D62" s="196"/>
      <c r="E62" s="105"/>
      <c r="F62" s="106" t="s">
        <v>329</v>
      </c>
      <c r="G62" s="196" t="s">
        <v>337</v>
      </c>
      <c r="H62" s="196"/>
      <c r="I62" s="196"/>
      <c r="J62" s="196"/>
      <c r="K62" s="196"/>
      <c r="L62" s="196"/>
      <c r="M62" s="196"/>
      <c r="N62" s="197"/>
    </row>
    <row r="63" spans="2:14" ht="15">
      <c r="B63" s="91"/>
      <c r="N63" s="94"/>
    </row>
    <row r="64" spans="2:14" ht="15.75" thickBot="1">
      <c r="B64" s="107" t="s">
        <v>259</v>
      </c>
      <c r="F64" s="108">
        <v>1</v>
      </c>
      <c r="G64" s="108">
        <v>2</v>
      </c>
      <c r="H64" s="108">
        <v>3</v>
      </c>
      <c r="I64" s="108">
        <v>4</v>
      </c>
      <c r="J64" s="108">
        <v>5</v>
      </c>
      <c r="K64" s="201" t="s">
        <v>194</v>
      </c>
      <c r="L64" s="201"/>
      <c r="M64" s="108" t="s">
        <v>260</v>
      </c>
      <c r="N64" s="109" t="s">
        <v>261</v>
      </c>
    </row>
    <row r="65" spans="2:14" ht="15">
      <c r="B65" s="110" t="s">
        <v>262</v>
      </c>
      <c r="C65" s="202" t="str">
        <f>IF(C58&gt;"",C58&amp;" - "&amp;G58,"")</f>
        <v>Kiviluoto Oiva - Hyttinen Iiro</v>
      </c>
      <c r="D65" s="202"/>
      <c r="E65" s="111"/>
      <c r="F65" s="112">
        <v>7</v>
      </c>
      <c r="G65" s="112">
        <v>-9</v>
      </c>
      <c r="H65" s="112">
        <v>9</v>
      </c>
      <c r="I65" s="112">
        <v>-9</v>
      </c>
      <c r="J65" s="113">
        <v>2</v>
      </c>
      <c r="K65" s="114">
        <f>IF(ISBLANK(F65),"",COUNTIF(F65:J65,"&gt;=0"))</f>
        <v>3</v>
      </c>
      <c r="L65" s="115">
        <f>IF(ISBLANK(F65),"",IF(LEFT(F65)="-",1,0)+IF(LEFT(G65)="-",1,0)+IF(LEFT(H65)="-",1,0)+IF(LEFT(I65)="-",1,0)+IF(LEFT(J65)="-",1,0))</f>
        <v>2</v>
      </c>
      <c r="M65" s="116">
        <f aca="true" t="shared" si="2" ref="M65:N69">IF(K65=3,1,"")</f>
        <v>1</v>
      </c>
      <c r="N65" s="117">
        <f t="shared" si="2"/>
      </c>
    </row>
    <row r="66" spans="2:14" ht="15">
      <c r="B66" s="110" t="s">
        <v>263</v>
      </c>
      <c r="C66" s="202" t="str">
        <f>IF(C59&gt;"",C59&amp;" - "&amp;G59,"")</f>
        <v>Kiviluoto Eino - Trofimov Dennis</v>
      </c>
      <c r="D66" s="202"/>
      <c r="E66" s="111"/>
      <c r="F66" s="112">
        <v>-8</v>
      </c>
      <c r="G66" s="112">
        <v>5</v>
      </c>
      <c r="H66" s="112">
        <v>-8</v>
      </c>
      <c r="I66" s="112">
        <v>8</v>
      </c>
      <c r="J66" s="118">
        <v>-6</v>
      </c>
      <c r="K66" s="103">
        <f>IF(ISBLANK(F66),"",COUNTIF(F66:J66,"&gt;=0"))</f>
        <v>2</v>
      </c>
      <c r="L66" s="119">
        <f>IF(ISBLANK(F66),"",IF(LEFT(F66)="-",1,0)+IF(LEFT(G66)="-",1,0)+IF(LEFT(H66)="-",1,0)+IF(LEFT(I66)="-",1,0)+IF(LEFT(J66)="-",1,0))</f>
        <v>3</v>
      </c>
      <c r="M66" s="120">
        <f t="shared" si="2"/>
      </c>
      <c r="N66" s="121">
        <f t="shared" si="2"/>
        <v>1</v>
      </c>
    </row>
    <row r="67" spans="2:14" ht="15">
      <c r="B67" s="122" t="s">
        <v>330</v>
      </c>
      <c r="C67" s="123" t="str">
        <f>IF(C61&gt;"",C61&amp;" / "&amp;C62,"")</f>
        <v>Kiviluoto Oiva / Kiviluoto Eino</v>
      </c>
      <c r="D67" s="123" t="str">
        <f>IF(G61&gt;"",G61&amp;" / "&amp;G62,"")</f>
        <v>Hyttinen Iiro / Trofimov Dennis</v>
      </c>
      <c r="E67" s="124"/>
      <c r="F67" s="112">
        <v>-9</v>
      </c>
      <c r="G67" s="112">
        <v>4</v>
      </c>
      <c r="H67" s="112">
        <v>9</v>
      </c>
      <c r="I67" s="112">
        <v>-11</v>
      </c>
      <c r="J67" s="118">
        <v>-9</v>
      </c>
      <c r="K67" s="103">
        <f>IF(ISBLANK(F67),"",COUNTIF(F67:J67,"&gt;=0"))</f>
        <v>2</v>
      </c>
      <c r="L67" s="119">
        <f>IF(ISBLANK(F67),"",IF(LEFT(F67)="-",1,0)+IF(LEFT(G67)="-",1,0)+IF(LEFT(H67)="-",1,0)+IF(LEFT(I67)="-",1,0)+IF(LEFT(J67)="-",1,0))</f>
        <v>3</v>
      </c>
      <c r="M67" s="120">
        <f t="shared" si="2"/>
      </c>
      <c r="N67" s="121">
        <f t="shared" si="2"/>
        <v>1</v>
      </c>
    </row>
    <row r="68" spans="2:14" ht="15">
      <c r="B68" s="110" t="s">
        <v>265</v>
      </c>
      <c r="C68" s="202" t="str">
        <f>IF(C58&gt;"",C58&amp;" - "&amp;G59,"")</f>
        <v>Kiviluoto Oiva - Trofimov Dennis</v>
      </c>
      <c r="D68" s="202"/>
      <c r="E68" s="111"/>
      <c r="F68" s="112">
        <v>0</v>
      </c>
      <c r="G68" s="112">
        <v>0</v>
      </c>
      <c r="H68" s="112">
        <v>0</v>
      </c>
      <c r="I68" s="112"/>
      <c r="J68" s="118"/>
      <c r="K68" s="103">
        <f>IF(ISBLANK(F68),"",COUNTIF(F68:J68,"&gt;=0"))</f>
        <v>3</v>
      </c>
      <c r="L68" s="119">
        <f>IF(ISBLANK(F68),"",IF(LEFT(F68)="-",1,0)+IF(LEFT(G68)="-",1,0)+IF(LEFT(H68)="-",1,0)+IF(LEFT(I68)="-",1,0)+IF(LEFT(J68)="-",1,0))</f>
        <v>0</v>
      </c>
      <c r="M68" s="120">
        <f t="shared" si="2"/>
        <v>1</v>
      </c>
      <c r="N68" s="121">
        <f t="shared" si="2"/>
      </c>
    </row>
    <row r="69" spans="2:14" ht="15.75" thickBot="1">
      <c r="B69" s="110" t="s">
        <v>266</v>
      </c>
      <c r="C69" s="202" t="str">
        <f>IF(C59&gt;"",C59&amp;" - "&amp;G58,"")</f>
        <v>Kiviluoto Eino - Hyttinen Iiro</v>
      </c>
      <c r="D69" s="202"/>
      <c r="E69" s="111"/>
      <c r="F69" s="112">
        <v>-4</v>
      </c>
      <c r="G69" s="112">
        <v>-4</v>
      </c>
      <c r="H69" s="112">
        <v>-6</v>
      </c>
      <c r="I69" s="112"/>
      <c r="J69" s="118"/>
      <c r="K69" s="106">
        <f>IF(ISBLANK(F69),"",COUNTIF(F69:J69,"&gt;=0"))</f>
        <v>0</v>
      </c>
      <c r="L69" s="125">
        <f>IF(ISBLANK(F69),"",IF(LEFT(F69)="-",1,0)+IF(LEFT(G69)="-",1,0)+IF(LEFT(H69)="-",1,0)+IF(LEFT(I69)="-",1,0)+IF(LEFT(J69)="-",1,0))</f>
        <v>3</v>
      </c>
      <c r="M69" s="126">
        <f t="shared" si="2"/>
      </c>
      <c r="N69" s="127">
        <f t="shared" si="2"/>
        <v>1</v>
      </c>
    </row>
    <row r="70" spans="2:14" ht="19.5" thickBot="1">
      <c r="B70" s="91"/>
      <c r="F70" s="128"/>
      <c r="G70" s="128"/>
      <c r="H70" s="128"/>
      <c r="I70" s="203" t="s">
        <v>267</v>
      </c>
      <c r="J70" s="203"/>
      <c r="K70" s="129">
        <f>COUNTIF(K65:K69,"=3")</f>
        <v>2</v>
      </c>
      <c r="L70" s="130">
        <f>COUNTIF(L65:L69,"=3")</f>
        <v>3</v>
      </c>
      <c r="M70" s="131">
        <f>SUM(M65:M69)</f>
        <v>2</v>
      </c>
      <c r="N70" s="132">
        <f>SUM(N65:N69)</f>
        <v>3</v>
      </c>
    </row>
    <row r="71" spans="2:14" ht="15">
      <c r="B71" s="133" t="s">
        <v>268</v>
      </c>
      <c r="N71" s="94"/>
    </row>
    <row r="72" spans="2:14" ht="15">
      <c r="B72" s="134" t="s">
        <v>269</v>
      </c>
      <c r="D72" s="135" t="s">
        <v>270</v>
      </c>
      <c r="F72" s="135" t="s">
        <v>208</v>
      </c>
      <c r="G72" s="135"/>
      <c r="H72" s="136"/>
      <c r="J72" s="204" t="s">
        <v>271</v>
      </c>
      <c r="K72" s="204"/>
      <c r="L72" s="204"/>
      <c r="M72" s="204"/>
      <c r="N72" s="205"/>
    </row>
    <row r="73" spans="2:14" ht="21.75" thickBot="1">
      <c r="B73" s="206"/>
      <c r="C73" s="207"/>
      <c r="D73" s="207"/>
      <c r="E73" s="128"/>
      <c r="F73" s="207"/>
      <c r="G73" s="207"/>
      <c r="H73" s="207"/>
      <c r="I73" s="207"/>
      <c r="J73" s="208" t="str">
        <f>IF(M70=3,C57,IF(N70=3,G57,""))</f>
        <v>OPT-86</v>
      </c>
      <c r="K73" s="208"/>
      <c r="L73" s="208"/>
      <c r="M73" s="208"/>
      <c r="N73" s="209"/>
    </row>
    <row r="74" spans="2:14" ht="15">
      <c r="B74" s="137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9"/>
    </row>
    <row r="76" ht="15">
      <c r="D76" s="39" t="s">
        <v>318</v>
      </c>
    </row>
    <row r="77" spans="2:14" ht="15">
      <c r="B77" s="86"/>
      <c r="C77" s="87"/>
      <c r="D77" s="87"/>
      <c r="E77" s="87"/>
      <c r="F77" s="88"/>
      <c r="G77" s="89" t="s">
        <v>236</v>
      </c>
      <c r="H77" s="90"/>
      <c r="I77" s="191" t="s">
        <v>319</v>
      </c>
      <c r="J77" s="192"/>
      <c r="K77" s="192"/>
      <c r="L77" s="192"/>
      <c r="M77" s="192"/>
      <c r="N77" s="193"/>
    </row>
    <row r="78" spans="2:14" ht="15">
      <c r="B78" s="91"/>
      <c r="C78" s="47" t="s">
        <v>238</v>
      </c>
      <c r="D78" s="47"/>
      <c r="F78" s="42"/>
      <c r="G78" s="89" t="s">
        <v>239</v>
      </c>
      <c r="H78" s="92"/>
      <c r="I78" s="191" t="s">
        <v>240</v>
      </c>
      <c r="J78" s="192"/>
      <c r="K78" s="192"/>
      <c r="L78" s="192"/>
      <c r="M78" s="192"/>
      <c r="N78" s="193"/>
    </row>
    <row r="79" spans="2:14" ht="15.75">
      <c r="B79" s="91"/>
      <c r="C79" s="93" t="s">
        <v>320</v>
      </c>
      <c r="D79" s="93"/>
      <c r="F79" s="42"/>
      <c r="G79" s="89" t="s">
        <v>241</v>
      </c>
      <c r="H79" s="92"/>
      <c r="I79" s="191" t="s">
        <v>349</v>
      </c>
      <c r="J79" s="192"/>
      <c r="K79" s="192"/>
      <c r="L79" s="192"/>
      <c r="M79" s="192"/>
      <c r="N79" s="193"/>
    </row>
    <row r="80" spans="2:14" ht="15.75">
      <c r="B80" s="91"/>
      <c r="C80" s="39" t="s">
        <v>322</v>
      </c>
      <c r="D80" s="93"/>
      <c r="F80" s="42"/>
      <c r="G80" s="89" t="s">
        <v>323</v>
      </c>
      <c r="H80" s="92"/>
      <c r="I80" s="192">
        <v>45416</v>
      </c>
      <c r="J80" s="192"/>
      <c r="K80" s="192"/>
      <c r="L80" s="192"/>
      <c r="M80" s="192"/>
      <c r="N80" s="193"/>
    </row>
    <row r="81" spans="2:14" ht="15.75" thickBot="1">
      <c r="B81" s="91"/>
      <c r="N81" s="94"/>
    </row>
    <row r="82" spans="2:14" ht="15">
      <c r="B82" s="95" t="s">
        <v>246</v>
      </c>
      <c r="C82" s="194" t="s">
        <v>24</v>
      </c>
      <c r="D82" s="194"/>
      <c r="E82" s="96"/>
      <c r="F82" s="97" t="s">
        <v>247</v>
      </c>
      <c r="G82" s="194" t="s">
        <v>47</v>
      </c>
      <c r="H82" s="194"/>
      <c r="I82" s="194"/>
      <c r="J82" s="194"/>
      <c r="K82" s="194"/>
      <c r="L82" s="194"/>
      <c r="M82" s="194"/>
      <c r="N82" s="195"/>
    </row>
    <row r="83" spans="2:14" ht="15">
      <c r="B83" s="98" t="s">
        <v>248</v>
      </c>
      <c r="C83" s="210" t="s">
        <v>335</v>
      </c>
      <c r="D83" s="211"/>
      <c r="E83" s="99"/>
      <c r="F83" s="100" t="s">
        <v>250</v>
      </c>
      <c r="G83" s="196" t="s">
        <v>334</v>
      </c>
      <c r="H83" s="196"/>
      <c r="I83" s="196"/>
      <c r="J83" s="196"/>
      <c r="K83" s="196"/>
      <c r="L83" s="196"/>
      <c r="M83" s="196"/>
      <c r="N83" s="197"/>
    </row>
    <row r="84" spans="2:14" ht="15">
      <c r="B84" s="98" t="s">
        <v>252</v>
      </c>
      <c r="C84" s="196" t="s">
        <v>337</v>
      </c>
      <c r="D84" s="196"/>
      <c r="E84" s="99"/>
      <c r="F84" s="100" t="s">
        <v>254</v>
      </c>
      <c r="G84" s="196" t="s">
        <v>332</v>
      </c>
      <c r="H84" s="196"/>
      <c r="I84" s="196"/>
      <c r="J84" s="196"/>
      <c r="K84" s="196"/>
      <c r="L84" s="196"/>
      <c r="M84" s="196"/>
      <c r="N84" s="197"/>
    </row>
    <row r="85" spans="2:14" ht="15">
      <c r="B85" s="198" t="s">
        <v>328</v>
      </c>
      <c r="C85" s="199"/>
      <c r="D85" s="199"/>
      <c r="E85" s="101"/>
      <c r="F85" s="199" t="s">
        <v>328</v>
      </c>
      <c r="G85" s="199"/>
      <c r="H85" s="199"/>
      <c r="I85" s="199"/>
      <c r="J85" s="199"/>
      <c r="K85" s="199"/>
      <c r="L85" s="199"/>
      <c r="M85" s="199"/>
      <c r="N85" s="200"/>
    </row>
    <row r="86" spans="2:14" ht="15">
      <c r="B86" s="102" t="s">
        <v>329</v>
      </c>
      <c r="C86" s="210" t="s">
        <v>335</v>
      </c>
      <c r="D86" s="211"/>
      <c r="E86" s="99"/>
      <c r="F86" s="103" t="s">
        <v>329</v>
      </c>
      <c r="G86" s="196" t="s">
        <v>334</v>
      </c>
      <c r="H86" s="196"/>
      <c r="I86" s="196"/>
      <c r="J86" s="196"/>
      <c r="K86" s="196"/>
      <c r="L86" s="196"/>
      <c r="M86" s="196"/>
      <c r="N86" s="197"/>
    </row>
    <row r="87" spans="2:14" ht="15.75" thickBot="1">
      <c r="B87" s="104" t="s">
        <v>329</v>
      </c>
      <c r="C87" s="196" t="s">
        <v>337</v>
      </c>
      <c r="D87" s="196"/>
      <c r="E87" s="105"/>
      <c r="F87" s="106" t="s">
        <v>329</v>
      </c>
      <c r="G87" s="196" t="s">
        <v>332</v>
      </c>
      <c r="H87" s="196"/>
      <c r="I87" s="196"/>
      <c r="J87" s="196"/>
      <c r="K87" s="196"/>
      <c r="L87" s="196"/>
      <c r="M87" s="196"/>
      <c r="N87" s="197"/>
    </row>
    <row r="88" spans="2:14" ht="15">
      <c r="B88" s="91"/>
      <c r="N88" s="94"/>
    </row>
    <row r="89" spans="2:14" ht="15.75" thickBot="1">
      <c r="B89" s="107" t="s">
        <v>259</v>
      </c>
      <c r="F89" s="108">
        <v>1</v>
      </c>
      <c r="G89" s="108">
        <v>2</v>
      </c>
      <c r="H89" s="108">
        <v>3</v>
      </c>
      <c r="I89" s="108">
        <v>4</v>
      </c>
      <c r="J89" s="108">
        <v>5</v>
      </c>
      <c r="K89" s="201" t="s">
        <v>194</v>
      </c>
      <c r="L89" s="201"/>
      <c r="M89" s="108" t="s">
        <v>260</v>
      </c>
      <c r="N89" s="109" t="s">
        <v>261</v>
      </c>
    </row>
    <row r="90" spans="2:14" ht="15">
      <c r="B90" s="110" t="s">
        <v>262</v>
      </c>
      <c r="C90" s="202" t="str">
        <f>IF(C83&gt;"",C83&amp;" - "&amp;G83,"")</f>
        <v>Hyttinen Iiro - Pasanen Ville</v>
      </c>
      <c r="D90" s="202"/>
      <c r="E90" s="111"/>
      <c r="F90" s="112">
        <v>8</v>
      </c>
      <c r="G90" s="112">
        <v>9</v>
      </c>
      <c r="H90" s="112">
        <v>6</v>
      </c>
      <c r="I90" s="112"/>
      <c r="J90" s="113"/>
      <c r="K90" s="114">
        <f>IF(ISBLANK(F90),"",COUNTIF(F90:J90,"&gt;=0"))</f>
        <v>3</v>
      </c>
      <c r="L90" s="115">
        <f>IF(ISBLANK(F90),"",IF(LEFT(F90)="-",1,0)+IF(LEFT(G90)="-",1,0)+IF(LEFT(H90)="-",1,0)+IF(LEFT(I90)="-",1,0)+IF(LEFT(J90)="-",1,0))</f>
        <v>0</v>
      </c>
      <c r="M90" s="116">
        <f aca="true" t="shared" si="3" ref="M90:N94">IF(K90=3,1,"")</f>
        <v>1</v>
      </c>
      <c r="N90" s="117">
        <f t="shared" si="3"/>
      </c>
    </row>
    <row r="91" spans="2:14" ht="15">
      <c r="B91" s="110" t="s">
        <v>263</v>
      </c>
      <c r="C91" s="202" t="str">
        <f>IF(C84&gt;"",C84&amp;" - "&amp;G84,"")</f>
        <v>Trofimov Dennis - Keto-Tokoi Eemeli</v>
      </c>
      <c r="D91" s="202"/>
      <c r="E91" s="111"/>
      <c r="F91" s="112">
        <v>-9</v>
      </c>
      <c r="G91" s="112">
        <v>4</v>
      </c>
      <c r="H91" s="112">
        <v>-5</v>
      </c>
      <c r="I91" s="112">
        <v>12</v>
      </c>
      <c r="J91" s="118">
        <v>-4</v>
      </c>
      <c r="K91" s="103">
        <f>IF(ISBLANK(F91),"",COUNTIF(F91:J91,"&gt;=0"))</f>
        <v>2</v>
      </c>
      <c r="L91" s="119">
        <f>IF(ISBLANK(F91),"",IF(LEFT(F91)="-",1,0)+IF(LEFT(G91)="-",1,0)+IF(LEFT(H91)="-",1,0)+IF(LEFT(I91)="-",1,0)+IF(LEFT(J91)="-",1,0))</f>
        <v>3</v>
      </c>
      <c r="M91" s="120">
        <f t="shared" si="3"/>
      </c>
      <c r="N91" s="121">
        <f t="shared" si="3"/>
        <v>1</v>
      </c>
    </row>
    <row r="92" spans="2:14" ht="15">
      <c r="B92" s="122" t="s">
        <v>330</v>
      </c>
      <c r="C92" s="123" t="str">
        <f>IF(C86&gt;"",C86&amp;" / "&amp;C87,"")</f>
        <v>Hyttinen Iiro / Trofimov Dennis</v>
      </c>
      <c r="D92" s="123" t="str">
        <f>IF(G86&gt;"",G86&amp;" / "&amp;G87,"")</f>
        <v>Pasanen Ville / Keto-Tokoi Eemeli</v>
      </c>
      <c r="E92" s="124"/>
      <c r="F92" s="112">
        <v>10</v>
      </c>
      <c r="G92" s="112">
        <v>-9</v>
      </c>
      <c r="H92" s="112">
        <v>-9</v>
      </c>
      <c r="I92" s="112">
        <v>10</v>
      </c>
      <c r="J92" s="118">
        <v>5</v>
      </c>
      <c r="K92" s="103">
        <f>IF(ISBLANK(F92),"",COUNTIF(F92:J92,"&gt;=0"))</f>
        <v>3</v>
      </c>
      <c r="L92" s="119">
        <f>IF(ISBLANK(F92),"",IF(LEFT(F92)="-",1,0)+IF(LEFT(G92)="-",1,0)+IF(LEFT(H92)="-",1,0)+IF(LEFT(I92)="-",1,0)+IF(LEFT(J92)="-",1,0))</f>
        <v>2</v>
      </c>
      <c r="M92" s="120">
        <f t="shared" si="3"/>
        <v>1</v>
      </c>
      <c r="N92" s="121">
        <f t="shared" si="3"/>
      </c>
    </row>
    <row r="93" spans="2:14" ht="15">
      <c r="B93" s="110" t="s">
        <v>265</v>
      </c>
      <c r="C93" s="202" t="str">
        <f>IF(C83&gt;"",C83&amp;" - "&amp;G84,"")</f>
        <v>Hyttinen Iiro - Keto-Tokoi Eemeli</v>
      </c>
      <c r="D93" s="202"/>
      <c r="E93" s="111"/>
      <c r="F93" s="112">
        <v>9</v>
      </c>
      <c r="G93" s="112">
        <v>7</v>
      </c>
      <c r="H93" s="112">
        <v>7</v>
      </c>
      <c r="I93" s="112"/>
      <c r="J93" s="118"/>
      <c r="K93" s="103">
        <f>IF(ISBLANK(F93),"",COUNTIF(F93:J93,"&gt;=0"))</f>
        <v>3</v>
      </c>
      <c r="L93" s="119">
        <f>IF(ISBLANK(F93),"",IF(LEFT(F93)="-",1,0)+IF(LEFT(G93)="-",1,0)+IF(LEFT(H93)="-",1,0)+IF(LEFT(I93)="-",1,0)+IF(LEFT(J93)="-",1,0))</f>
        <v>0</v>
      </c>
      <c r="M93" s="120">
        <f t="shared" si="3"/>
        <v>1</v>
      </c>
      <c r="N93" s="121">
        <f t="shared" si="3"/>
      </c>
    </row>
    <row r="94" spans="2:14" ht="15.75" thickBot="1">
      <c r="B94" s="110" t="s">
        <v>266</v>
      </c>
      <c r="C94" s="202" t="str">
        <f>IF(C84&gt;"",C84&amp;" - "&amp;G83,"")</f>
        <v>Trofimov Dennis - Pasanen Ville</v>
      </c>
      <c r="D94" s="202"/>
      <c r="E94" s="111"/>
      <c r="F94" s="112"/>
      <c r="G94" s="112"/>
      <c r="H94" s="112"/>
      <c r="I94" s="112"/>
      <c r="J94" s="118"/>
      <c r="K94" s="106">
        <f>IF(ISBLANK(F94),"",COUNTIF(F94:J94,"&gt;=0"))</f>
      </c>
      <c r="L94" s="125">
        <f>IF(ISBLANK(F94),"",IF(LEFT(F94)="-",1,0)+IF(LEFT(G94)="-",1,0)+IF(LEFT(H94)="-",1,0)+IF(LEFT(I94)="-",1,0)+IF(LEFT(J94)="-",1,0))</f>
      </c>
      <c r="M94" s="126">
        <f t="shared" si="3"/>
      </c>
      <c r="N94" s="127">
        <f t="shared" si="3"/>
      </c>
    </row>
    <row r="95" spans="2:14" ht="19.5" thickBot="1">
      <c r="B95" s="91"/>
      <c r="F95" s="128"/>
      <c r="G95" s="128"/>
      <c r="H95" s="128"/>
      <c r="I95" s="203" t="s">
        <v>267</v>
      </c>
      <c r="J95" s="203"/>
      <c r="K95" s="129">
        <f>COUNTIF(K90:K94,"=3")</f>
        <v>3</v>
      </c>
      <c r="L95" s="130">
        <f>COUNTIF(L90:L94,"=3")</f>
        <v>1</v>
      </c>
      <c r="M95" s="131">
        <f>SUM(M90:M94)</f>
        <v>3</v>
      </c>
      <c r="N95" s="132">
        <f>SUM(N90:N94)</f>
        <v>1</v>
      </c>
    </row>
    <row r="96" spans="2:14" ht="15">
      <c r="B96" s="133" t="s">
        <v>268</v>
      </c>
      <c r="N96" s="94"/>
    </row>
    <row r="97" spans="2:14" ht="15">
      <c r="B97" s="134" t="s">
        <v>269</v>
      </c>
      <c r="D97" s="135" t="s">
        <v>270</v>
      </c>
      <c r="F97" s="135" t="s">
        <v>208</v>
      </c>
      <c r="G97" s="135"/>
      <c r="H97" s="136"/>
      <c r="J97" s="204" t="s">
        <v>271</v>
      </c>
      <c r="K97" s="204"/>
      <c r="L97" s="204"/>
      <c r="M97" s="204"/>
      <c r="N97" s="205"/>
    </row>
    <row r="98" spans="2:14" ht="21.75" thickBot="1">
      <c r="B98" s="206"/>
      <c r="C98" s="207"/>
      <c r="D98" s="207"/>
      <c r="E98" s="128"/>
      <c r="F98" s="207"/>
      <c r="G98" s="207"/>
      <c r="H98" s="207"/>
      <c r="I98" s="207"/>
      <c r="J98" s="208" t="str">
        <f>IF(M95=3,C82,IF(N95=3,G82,""))</f>
        <v>OPT-86 2</v>
      </c>
      <c r="K98" s="208"/>
      <c r="L98" s="208"/>
      <c r="M98" s="208"/>
      <c r="N98" s="209"/>
    </row>
    <row r="99" spans="2:14" ht="15">
      <c r="B99" s="137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9"/>
    </row>
  </sheetData>
  <sheetProtection/>
  <mergeCells count="104">
    <mergeCell ref="C91:D91"/>
    <mergeCell ref="C93:D93"/>
    <mergeCell ref="C94:D94"/>
    <mergeCell ref="I95:J95"/>
    <mergeCell ref="J97:N97"/>
    <mergeCell ref="B98:D98"/>
    <mergeCell ref="F98:I98"/>
    <mergeCell ref="J98:N98"/>
    <mergeCell ref="C86:D86"/>
    <mergeCell ref="G86:N86"/>
    <mergeCell ref="C87:D87"/>
    <mergeCell ref="G87:N87"/>
    <mergeCell ref="K89:L89"/>
    <mergeCell ref="C90:D90"/>
    <mergeCell ref="C83:D83"/>
    <mergeCell ref="G83:N83"/>
    <mergeCell ref="C84:D84"/>
    <mergeCell ref="G84:N84"/>
    <mergeCell ref="B85:D85"/>
    <mergeCell ref="F85:N85"/>
    <mergeCell ref="I77:N77"/>
    <mergeCell ref="I78:N78"/>
    <mergeCell ref="I79:N79"/>
    <mergeCell ref="I80:N80"/>
    <mergeCell ref="C82:D82"/>
    <mergeCell ref="G82:N82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1" ht="13.5" thickBot="1"/>
    <row r="2" spans="1:10" ht="18">
      <c r="A2" s="140"/>
      <c r="B2" s="141" t="s">
        <v>0</v>
      </c>
      <c r="C2" s="142"/>
      <c r="D2" s="142"/>
      <c r="E2" s="143"/>
      <c r="F2" s="144"/>
      <c r="G2" s="145"/>
      <c r="H2" s="145"/>
      <c r="I2" s="146"/>
      <c r="J2" s="146"/>
    </row>
    <row r="3" spans="1:10" ht="15">
      <c r="A3" s="140"/>
      <c r="B3" s="147" t="s">
        <v>371</v>
      </c>
      <c r="C3" s="146"/>
      <c r="D3" s="146"/>
      <c r="E3" s="148"/>
      <c r="F3" s="144"/>
      <c r="G3" s="145"/>
      <c r="H3" s="145"/>
      <c r="I3" s="146"/>
      <c r="J3" s="146"/>
    </row>
    <row r="4" spans="1:10" ht="15.75" thickBot="1">
      <c r="A4" s="140"/>
      <c r="B4" s="149" t="s">
        <v>376</v>
      </c>
      <c r="C4" s="150"/>
      <c r="D4" s="150"/>
      <c r="E4" s="151"/>
      <c r="F4" s="144"/>
      <c r="G4" s="145"/>
      <c r="H4" s="145"/>
      <c r="I4" s="146"/>
      <c r="J4" s="146"/>
    </row>
    <row r="5" spans="1:10" ht="15">
      <c r="A5" s="152"/>
      <c r="B5" s="153"/>
      <c r="C5" s="153"/>
      <c r="D5" s="153"/>
      <c r="E5" s="153"/>
      <c r="F5" s="152"/>
      <c r="G5" s="152"/>
      <c r="H5" s="152"/>
      <c r="I5" s="146"/>
      <c r="J5" s="146"/>
    </row>
    <row r="6" spans="1:10" ht="14.25">
      <c r="A6" s="154"/>
      <c r="B6" s="154" t="s">
        <v>2</v>
      </c>
      <c r="C6" s="154" t="s">
        <v>192</v>
      </c>
      <c r="D6" s="154" t="s">
        <v>4</v>
      </c>
      <c r="E6" s="154" t="s">
        <v>193</v>
      </c>
      <c r="F6" s="154" t="s">
        <v>259</v>
      </c>
      <c r="G6" s="154" t="s">
        <v>195</v>
      </c>
      <c r="H6" s="154" t="s">
        <v>196</v>
      </c>
      <c r="I6" s="155"/>
      <c r="J6" s="156"/>
    </row>
    <row r="7" spans="1:10" ht="14.25">
      <c r="A7" s="154" t="s">
        <v>5</v>
      </c>
      <c r="B7" s="154" t="s">
        <v>372</v>
      </c>
      <c r="C7" s="154" t="s">
        <v>7</v>
      </c>
      <c r="D7" s="154" t="s">
        <v>7</v>
      </c>
      <c r="E7" s="154" t="s">
        <v>9</v>
      </c>
      <c r="F7" s="154" t="s">
        <v>387</v>
      </c>
      <c r="G7" s="154"/>
      <c r="H7" s="154" t="s">
        <v>5</v>
      </c>
      <c r="I7" s="155"/>
      <c r="J7" s="156"/>
    </row>
    <row r="8" spans="1:10" ht="14.25">
      <c r="A8" s="154" t="s">
        <v>8</v>
      </c>
      <c r="B8" s="154" t="s">
        <v>373</v>
      </c>
      <c r="C8" s="154" t="s">
        <v>21</v>
      </c>
      <c r="D8" s="154" t="s">
        <v>21</v>
      </c>
      <c r="E8" s="154" t="s">
        <v>199</v>
      </c>
      <c r="F8" s="154" t="s">
        <v>388</v>
      </c>
      <c r="G8" s="154"/>
      <c r="H8" s="154" t="s">
        <v>15</v>
      </c>
      <c r="I8" s="155"/>
      <c r="J8" s="156"/>
    </row>
    <row r="9" spans="1:10" ht="14.25">
      <c r="A9" s="154" t="s">
        <v>9</v>
      </c>
      <c r="B9" s="154" t="s">
        <v>220</v>
      </c>
      <c r="C9" s="154" t="s">
        <v>70</v>
      </c>
      <c r="D9" s="154" t="s">
        <v>70</v>
      </c>
      <c r="E9" s="154" t="s">
        <v>8</v>
      </c>
      <c r="F9" s="154" t="s">
        <v>389</v>
      </c>
      <c r="G9" s="154"/>
      <c r="H9" s="154" t="s">
        <v>8</v>
      </c>
      <c r="I9" s="155"/>
      <c r="J9" s="156"/>
    </row>
    <row r="10" spans="1:10" ht="14.25">
      <c r="A10" s="154" t="s">
        <v>15</v>
      </c>
      <c r="B10" s="154" t="s">
        <v>374</v>
      </c>
      <c r="C10" s="154" t="s">
        <v>25</v>
      </c>
      <c r="D10" s="154" t="s">
        <v>25</v>
      </c>
      <c r="E10" s="154" t="s">
        <v>5</v>
      </c>
      <c r="F10" s="154" t="s">
        <v>390</v>
      </c>
      <c r="G10" s="154"/>
      <c r="H10" s="154" t="s">
        <v>9</v>
      </c>
      <c r="I10" s="155"/>
      <c r="J10" s="156"/>
    </row>
    <row r="11" spans="1:10" ht="14.25">
      <c r="A11" s="157"/>
      <c r="B11" s="157"/>
      <c r="C11" s="158"/>
      <c r="D11" s="158"/>
      <c r="E11" s="158"/>
      <c r="F11" s="158"/>
      <c r="G11" s="158"/>
      <c r="H11" s="158"/>
      <c r="I11" s="159"/>
      <c r="J11" s="159"/>
    </row>
    <row r="12" spans="1:10" ht="14.25">
      <c r="A12" s="156"/>
      <c r="B12" s="160"/>
      <c r="C12" s="154"/>
      <c r="D12" s="154" t="s">
        <v>202</v>
      </c>
      <c r="E12" s="154" t="s">
        <v>203</v>
      </c>
      <c r="F12" s="154" t="s">
        <v>204</v>
      </c>
      <c r="G12" s="154" t="s">
        <v>205</v>
      </c>
      <c r="H12" s="154" t="s">
        <v>206</v>
      </c>
      <c r="I12" s="154" t="s">
        <v>207</v>
      </c>
      <c r="J12" s="154" t="s">
        <v>208</v>
      </c>
    </row>
    <row r="13" spans="1:10" ht="14.25">
      <c r="A13" s="156"/>
      <c r="B13" s="160"/>
      <c r="C13" s="154" t="s">
        <v>209</v>
      </c>
      <c r="D13" s="154"/>
      <c r="E13" s="154"/>
      <c r="F13" s="154"/>
      <c r="G13" s="154"/>
      <c r="H13" s="154"/>
      <c r="I13" s="154" t="s">
        <v>57</v>
      </c>
      <c r="J13" s="154" t="s">
        <v>15</v>
      </c>
    </row>
    <row r="14" spans="1:10" ht="14.25">
      <c r="A14" s="156"/>
      <c r="B14" s="160"/>
      <c r="C14" s="154" t="s">
        <v>211</v>
      </c>
      <c r="D14" s="154"/>
      <c r="E14" s="154"/>
      <c r="F14" s="154"/>
      <c r="G14" s="154"/>
      <c r="H14" s="154"/>
      <c r="I14" s="154" t="s">
        <v>209</v>
      </c>
      <c r="J14" s="154" t="s">
        <v>9</v>
      </c>
    </row>
    <row r="15" spans="1:10" ht="14.25">
      <c r="A15" s="156"/>
      <c r="B15" s="160"/>
      <c r="C15" s="154" t="s">
        <v>212</v>
      </c>
      <c r="D15" s="154"/>
      <c r="E15" s="154"/>
      <c r="F15" s="154"/>
      <c r="G15" s="154"/>
      <c r="H15" s="154"/>
      <c r="I15" s="154" t="s">
        <v>57</v>
      </c>
      <c r="J15" s="154" t="s">
        <v>8</v>
      </c>
    </row>
    <row r="16" spans="1:10" ht="14.25">
      <c r="A16" s="156"/>
      <c r="B16" s="160"/>
      <c r="C16" s="154" t="s">
        <v>213</v>
      </c>
      <c r="D16" s="154"/>
      <c r="E16" s="154"/>
      <c r="F16" s="154"/>
      <c r="G16" s="154"/>
      <c r="H16" s="154"/>
      <c r="I16" s="154" t="s">
        <v>213</v>
      </c>
      <c r="J16" s="154" t="s">
        <v>15</v>
      </c>
    </row>
    <row r="17" spans="1:10" ht="14.25">
      <c r="A17" s="156"/>
      <c r="B17" s="160"/>
      <c r="C17" s="154" t="s">
        <v>214</v>
      </c>
      <c r="D17" s="154"/>
      <c r="E17" s="154"/>
      <c r="F17" s="154"/>
      <c r="G17" s="154"/>
      <c r="H17" s="154"/>
      <c r="I17" s="154" t="s">
        <v>57</v>
      </c>
      <c r="J17" s="154" t="s">
        <v>9</v>
      </c>
    </row>
    <row r="18" spans="1:10" ht="14.25">
      <c r="A18" s="156"/>
      <c r="B18" s="160"/>
      <c r="C18" s="154" t="s">
        <v>215</v>
      </c>
      <c r="D18" s="154"/>
      <c r="E18" s="154"/>
      <c r="F18" s="154"/>
      <c r="G18" s="154"/>
      <c r="H18" s="154"/>
      <c r="I18" s="154" t="s">
        <v>55</v>
      </c>
      <c r="J18" s="154" t="s">
        <v>5</v>
      </c>
    </row>
    <row r="19" spans="1:10" ht="14.25">
      <c r="A19" s="156"/>
      <c r="B19" s="156"/>
      <c r="C19" s="157"/>
      <c r="D19" s="157"/>
      <c r="E19" s="161"/>
      <c r="F19" s="157"/>
      <c r="G19" s="157"/>
      <c r="H19" s="157"/>
      <c r="I19" s="157"/>
      <c r="J19" s="15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153"/>
  <sheetViews>
    <sheetView zoomScalePageLayoutView="0" workbookViewId="0" topLeftCell="A1">
      <selection activeCell="P2" sqref="P2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5" width="9.140625" style="39" customWidth="1"/>
    <col min="16" max="16384" width="8.8515625" style="39" customWidth="1"/>
  </cols>
  <sheetData>
    <row r="1" spans="2:14" ht="15">
      <c r="B1" s="86"/>
      <c r="C1" s="87"/>
      <c r="D1" s="87"/>
      <c r="E1" s="87"/>
      <c r="F1" s="88"/>
      <c r="G1" s="89" t="s">
        <v>236</v>
      </c>
      <c r="H1" s="90"/>
      <c r="I1" s="191" t="s">
        <v>319</v>
      </c>
      <c r="J1" s="192"/>
      <c r="K1" s="192"/>
      <c r="L1" s="192"/>
      <c r="M1" s="192"/>
      <c r="N1" s="193"/>
    </row>
    <row r="2" spans="2:14" ht="15">
      <c r="B2" s="91"/>
      <c r="C2" s="47" t="s">
        <v>238</v>
      </c>
      <c r="D2" s="47"/>
      <c r="F2" s="42"/>
      <c r="G2" s="89" t="s">
        <v>239</v>
      </c>
      <c r="H2" s="92"/>
      <c r="I2" s="191" t="s">
        <v>240</v>
      </c>
      <c r="J2" s="192"/>
      <c r="K2" s="192"/>
      <c r="L2" s="192"/>
      <c r="M2" s="192"/>
      <c r="N2" s="193"/>
    </row>
    <row r="3" spans="2:14" ht="15.75">
      <c r="B3" s="91"/>
      <c r="C3" s="93" t="s">
        <v>320</v>
      </c>
      <c r="D3" s="93"/>
      <c r="F3" s="42"/>
      <c r="G3" s="89" t="s">
        <v>241</v>
      </c>
      <c r="H3" s="92"/>
      <c r="I3" s="191" t="s">
        <v>352</v>
      </c>
      <c r="J3" s="192"/>
      <c r="K3" s="192"/>
      <c r="L3" s="192"/>
      <c r="M3" s="192"/>
      <c r="N3" s="193"/>
    </row>
    <row r="4" spans="2:14" ht="15.75">
      <c r="B4" s="91"/>
      <c r="C4" s="39" t="s">
        <v>322</v>
      </c>
      <c r="D4" s="93"/>
      <c r="F4" s="42"/>
      <c r="G4" s="89" t="s">
        <v>323</v>
      </c>
      <c r="H4" s="92"/>
      <c r="I4" s="192">
        <v>45416</v>
      </c>
      <c r="J4" s="192"/>
      <c r="K4" s="192"/>
      <c r="L4" s="192"/>
      <c r="M4" s="192"/>
      <c r="N4" s="193"/>
    </row>
    <row r="5" spans="2:14" ht="15.75" thickBot="1">
      <c r="B5" s="91"/>
      <c r="N5" s="94"/>
    </row>
    <row r="6" spans="2:14" ht="15">
      <c r="B6" s="95" t="s">
        <v>246</v>
      </c>
      <c r="C6" s="194" t="s">
        <v>70</v>
      </c>
      <c r="D6" s="194"/>
      <c r="E6" s="96"/>
      <c r="F6" s="97" t="s">
        <v>247</v>
      </c>
      <c r="G6" s="194" t="s">
        <v>7</v>
      </c>
      <c r="H6" s="194"/>
      <c r="I6" s="194"/>
      <c r="J6" s="194"/>
      <c r="K6" s="194"/>
      <c r="L6" s="194"/>
      <c r="M6" s="194"/>
      <c r="N6" s="195"/>
    </row>
    <row r="7" spans="2:14" ht="15">
      <c r="B7" s="98" t="s">
        <v>248</v>
      </c>
      <c r="C7" s="196" t="s">
        <v>353</v>
      </c>
      <c r="D7" s="196"/>
      <c r="E7" s="99"/>
      <c r="F7" s="100" t="s">
        <v>250</v>
      </c>
      <c r="G7" s="196" t="s">
        <v>354</v>
      </c>
      <c r="H7" s="196"/>
      <c r="I7" s="196"/>
      <c r="J7" s="196"/>
      <c r="K7" s="196"/>
      <c r="L7" s="196"/>
      <c r="M7" s="196"/>
      <c r="N7" s="197"/>
    </row>
    <row r="8" spans="2:14" ht="15">
      <c r="B8" s="98" t="s">
        <v>252</v>
      </c>
      <c r="C8" s="196" t="s">
        <v>355</v>
      </c>
      <c r="D8" s="196"/>
      <c r="E8" s="99"/>
      <c r="F8" s="100" t="s">
        <v>254</v>
      </c>
      <c r="G8" s="196" t="s">
        <v>356</v>
      </c>
      <c r="H8" s="196"/>
      <c r="I8" s="196"/>
      <c r="J8" s="196"/>
      <c r="K8" s="196"/>
      <c r="L8" s="196"/>
      <c r="M8" s="196"/>
      <c r="N8" s="197"/>
    </row>
    <row r="9" spans="2:14" ht="15">
      <c r="B9" s="198" t="s">
        <v>328</v>
      </c>
      <c r="C9" s="199"/>
      <c r="D9" s="199"/>
      <c r="E9" s="101"/>
      <c r="F9" s="199" t="s">
        <v>328</v>
      </c>
      <c r="G9" s="199"/>
      <c r="H9" s="199"/>
      <c r="I9" s="199"/>
      <c r="J9" s="199"/>
      <c r="K9" s="199"/>
      <c r="L9" s="199"/>
      <c r="M9" s="199"/>
      <c r="N9" s="200"/>
    </row>
    <row r="10" spans="2:14" ht="15">
      <c r="B10" s="102" t="s">
        <v>329</v>
      </c>
      <c r="C10" s="196" t="s">
        <v>353</v>
      </c>
      <c r="D10" s="196"/>
      <c r="E10" s="99"/>
      <c r="F10" s="103" t="s">
        <v>329</v>
      </c>
      <c r="G10" s="196" t="s">
        <v>354</v>
      </c>
      <c r="H10" s="196"/>
      <c r="I10" s="196"/>
      <c r="J10" s="196"/>
      <c r="K10" s="196"/>
      <c r="L10" s="196"/>
      <c r="M10" s="196"/>
      <c r="N10" s="197"/>
    </row>
    <row r="11" spans="2:14" ht="15.75" thickBot="1">
      <c r="B11" s="104" t="s">
        <v>329</v>
      </c>
      <c r="C11" s="196" t="s">
        <v>355</v>
      </c>
      <c r="D11" s="196"/>
      <c r="E11" s="105"/>
      <c r="F11" s="106" t="s">
        <v>329</v>
      </c>
      <c r="G11" s="196" t="s">
        <v>356</v>
      </c>
      <c r="H11" s="196"/>
      <c r="I11" s="196"/>
      <c r="J11" s="196"/>
      <c r="K11" s="196"/>
      <c r="L11" s="196"/>
      <c r="M11" s="196"/>
      <c r="N11" s="197"/>
    </row>
    <row r="12" spans="2:14" ht="15">
      <c r="B12" s="91"/>
      <c r="N12" s="94"/>
    </row>
    <row r="13" spans="2:14" ht="15.75" thickBot="1">
      <c r="B13" s="107" t="s">
        <v>259</v>
      </c>
      <c r="F13" s="108">
        <v>1</v>
      </c>
      <c r="G13" s="108">
        <v>2</v>
      </c>
      <c r="H13" s="108">
        <v>3</v>
      </c>
      <c r="I13" s="108">
        <v>4</v>
      </c>
      <c r="J13" s="108">
        <v>5</v>
      </c>
      <c r="K13" s="201" t="s">
        <v>194</v>
      </c>
      <c r="L13" s="201"/>
      <c r="M13" s="108" t="s">
        <v>260</v>
      </c>
      <c r="N13" s="109" t="s">
        <v>261</v>
      </c>
    </row>
    <row r="14" spans="2:14" ht="15">
      <c r="B14" s="110" t="s">
        <v>262</v>
      </c>
      <c r="C14" s="202" t="str">
        <f>IF(C7&gt;"",C7&amp;" - "&amp;G7,"")</f>
        <v>Turi Sanni - Salonen Liia</v>
      </c>
      <c r="D14" s="202"/>
      <c r="E14" s="111"/>
      <c r="F14" s="112">
        <v>7</v>
      </c>
      <c r="G14" s="112">
        <v>9</v>
      </c>
      <c r="H14" s="112">
        <v>-7</v>
      </c>
      <c r="I14" s="112">
        <v>-13</v>
      </c>
      <c r="J14" s="113">
        <v>9</v>
      </c>
      <c r="K14" s="114">
        <f>IF(ISBLANK(F14),"",COUNTIF(F14:J14,"&gt;=0"))</f>
        <v>3</v>
      </c>
      <c r="L14" s="115">
        <f>IF(ISBLANK(F14),"",IF(LEFT(F14)="-",1,0)+IF(LEFT(G14)="-",1,0)+IF(LEFT(H14)="-",1,0)+IF(LEFT(I14)="-",1,0)+IF(LEFT(J14)="-",1,0))</f>
        <v>2</v>
      </c>
      <c r="M14" s="116">
        <f aca="true" t="shared" si="0" ref="M14:N18">IF(K14=3,1,"")</f>
        <v>1</v>
      </c>
      <c r="N14" s="117">
        <f t="shared" si="0"/>
      </c>
    </row>
    <row r="15" spans="2:14" ht="15">
      <c r="B15" s="110" t="s">
        <v>263</v>
      </c>
      <c r="C15" s="202" t="str">
        <f>IF(C8&gt;"",C8&amp;" - "&amp;G8,"")</f>
        <v>Turi Emily - Enriquez Jaimielee</v>
      </c>
      <c r="D15" s="202"/>
      <c r="E15" s="111"/>
      <c r="F15" s="112">
        <v>0</v>
      </c>
      <c r="G15" s="112">
        <v>-5</v>
      </c>
      <c r="H15" s="112">
        <v>-3</v>
      </c>
      <c r="I15" s="112"/>
      <c r="J15" s="118"/>
      <c r="K15" s="103">
        <v>0</v>
      </c>
      <c r="L15" s="119">
        <v>3</v>
      </c>
      <c r="M15" s="120">
        <f t="shared" si="0"/>
      </c>
      <c r="N15" s="121">
        <f t="shared" si="0"/>
        <v>1</v>
      </c>
    </row>
    <row r="16" spans="2:14" ht="15">
      <c r="B16" s="122" t="s">
        <v>330</v>
      </c>
      <c r="C16" s="123" t="str">
        <f>IF(C10&gt;"",C10&amp;" / "&amp;C11,"")</f>
        <v>Turi Sanni / Turi Emily</v>
      </c>
      <c r="D16" s="123" t="str">
        <f>IF(G10&gt;"",G10&amp;" / "&amp;G11,"")</f>
        <v>Salonen Liia / Enriquez Jaimielee</v>
      </c>
      <c r="E16" s="124"/>
      <c r="F16" s="112">
        <v>-4</v>
      </c>
      <c r="G16" s="112">
        <v>-5</v>
      </c>
      <c r="H16" s="112">
        <v>-2</v>
      </c>
      <c r="I16" s="112"/>
      <c r="J16" s="118"/>
      <c r="K16" s="103">
        <f>IF(ISBLANK(F16),"",COUNTIF(F16:J16,"&gt;=0"))</f>
        <v>0</v>
      </c>
      <c r="L16" s="119">
        <f>IF(ISBLANK(F16),"",IF(LEFT(F16)="-",1,0)+IF(LEFT(G16)="-",1,0)+IF(LEFT(H16)="-",1,0)+IF(LEFT(I16)="-",1,0)+IF(LEFT(J16)="-",1,0))</f>
        <v>3</v>
      </c>
      <c r="M16" s="120">
        <f t="shared" si="0"/>
      </c>
      <c r="N16" s="121">
        <f t="shared" si="0"/>
        <v>1</v>
      </c>
    </row>
    <row r="17" spans="2:14" ht="15">
      <c r="B17" s="110" t="s">
        <v>265</v>
      </c>
      <c r="C17" s="202" t="str">
        <f>IF(C7&gt;"",C7&amp;" - "&amp;G8,"")</f>
        <v>Turi Sanni - Enriquez Jaimielee</v>
      </c>
      <c r="D17" s="202"/>
      <c r="E17" s="111"/>
      <c r="F17" s="112">
        <v>-7</v>
      </c>
      <c r="G17" s="112">
        <v>-2</v>
      </c>
      <c r="H17" s="112">
        <v>-6</v>
      </c>
      <c r="I17" s="112"/>
      <c r="J17" s="118"/>
      <c r="K17" s="103">
        <f>IF(ISBLANK(F17),"",COUNTIF(F17:J17,"&gt;=0"))</f>
        <v>0</v>
      </c>
      <c r="L17" s="119">
        <f>IF(ISBLANK(F17),"",IF(LEFT(F17)="-",1,0)+IF(LEFT(G17)="-",1,0)+IF(LEFT(H17)="-",1,0)+IF(LEFT(I17)="-",1,0)+IF(LEFT(J17)="-",1,0))</f>
        <v>3</v>
      </c>
      <c r="M17" s="120">
        <f t="shared" si="0"/>
      </c>
      <c r="N17" s="121">
        <f t="shared" si="0"/>
        <v>1</v>
      </c>
    </row>
    <row r="18" spans="2:14" ht="15.75" thickBot="1">
      <c r="B18" s="110" t="s">
        <v>266</v>
      </c>
      <c r="C18" s="202" t="str">
        <f>IF(C8&gt;"",C8&amp;" - "&amp;G7,"")</f>
        <v>Turi Emily - Salonen Liia</v>
      </c>
      <c r="D18" s="202"/>
      <c r="E18" s="111"/>
      <c r="F18" s="112"/>
      <c r="G18" s="112"/>
      <c r="H18" s="112"/>
      <c r="I18" s="112"/>
      <c r="J18" s="118"/>
      <c r="K18" s="106">
        <f>IF(ISBLANK(F18),"",COUNTIF(F18:J18,"&gt;=0"))</f>
      </c>
      <c r="L18" s="125">
        <f>IF(ISBLANK(F18),"",IF(LEFT(F18)="-",1,0)+IF(LEFT(G18)="-",1,0)+IF(LEFT(H18)="-",1,0)+IF(LEFT(I18)="-",1,0)+IF(LEFT(J18)="-",1,0))</f>
      </c>
      <c r="M18" s="126">
        <f t="shared" si="0"/>
      </c>
      <c r="N18" s="127">
        <f t="shared" si="0"/>
      </c>
    </row>
    <row r="19" spans="2:14" ht="19.5" thickBot="1">
      <c r="B19" s="91"/>
      <c r="F19" s="128"/>
      <c r="G19" s="128"/>
      <c r="H19" s="128"/>
      <c r="I19" s="203" t="s">
        <v>267</v>
      </c>
      <c r="J19" s="203"/>
      <c r="K19" s="129">
        <f>COUNTIF(K14:K18,"=3")</f>
        <v>1</v>
      </c>
      <c r="L19" s="130">
        <f>COUNTIF(L14:L18,"=3")</f>
        <v>3</v>
      </c>
      <c r="M19" s="131">
        <f>SUM(M14:M18)</f>
        <v>1</v>
      </c>
      <c r="N19" s="132">
        <f>SUM(N14:N18)</f>
        <v>3</v>
      </c>
    </row>
    <row r="20" spans="2:14" ht="15">
      <c r="B20" s="133" t="s">
        <v>268</v>
      </c>
      <c r="N20" s="94"/>
    </row>
    <row r="21" spans="2:14" ht="15">
      <c r="B21" s="134" t="s">
        <v>269</v>
      </c>
      <c r="D21" s="135" t="s">
        <v>270</v>
      </c>
      <c r="F21" s="135" t="s">
        <v>208</v>
      </c>
      <c r="G21" s="135"/>
      <c r="H21" s="136"/>
      <c r="J21" s="204" t="s">
        <v>271</v>
      </c>
      <c r="K21" s="204"/>
      <c r="L21" s="204"/>
      <c r="M21" s="204"/>
      <c r="N21" s="205"/>
    </row>
    <row r="22" spans="2:14" ht="21.75" thickBot="1">
      <c r="B22" s="206"/>
      <c r="C22" s="207"/>
      <c r="D22" s="207"/>
      <c r="E22" s="128"/>
      <c r="F22" s="207"/>
      <c r="G22" s="207"/>
      <c r="H22" s="207"/>
      <c r="I22" s="207"/>
      <c r="J22" s="208" t="str">
        <f>IF(M19=3,C6,IF(N19=3,G6,""))</f>
        <v>TIP-70</v>
      </c>
      <c r="K22" s="208"/>
      <c r="L22" s="208"/>
      <c r="M22" s="208"/>
      <c r="N22" s="209"/>
    </row>
    <row r="23" spans="2:14" ht="1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7" spans="2:14" ht="15">
      <c r="B27" s="86"/>
      <c r="C27" s="87"/>
      <c r="D27" s="87"/>
      <c r="E27" s="87"/>
      <c r="F27" s="88"/>
      <c r="G27" s="89" t="s">
        <v>236</v>
      </c>
      <c r="H27" s="90"/>
      <c r="I27" s="191" t="s">
        <v>319</v>
      </c>
      <c r="J27" s="192"/>
      <c r="K27" s="192"/>
      <c r="L27" s="192"/>
      <c r="M27" s="192"/>
      <c r="N27" s="193"/>
    </row>
    <row r="28" spans="2:14" ht="15">
      <c r="B28" s="91"/>
      <c r="C28" s="47" t="s">
        <v>238</v>
      </c>
      <c r="D28" s="47"/>
      <c r="F28" s="42"/>
      <c r="G28" s="89" t="s">
        <v>239</v>
      </c>
      <c r="H28" s="92"/>
      <c r="I28" s="191" t="s">
        <v>240</v>
      </c>
      <c r="J28" s="192"/>
      <c r="K28" s="192"/>
      <c r="L28" s="192"/>
      <c r="M28" s="192"/>
      <c r="N28" s="193"/>
    </row>
    <row r="29" spans="2:14" ht="15.75">
      <c r="B29" s="91"/>
      <c r="C29" s="93" t="s">
        <v>320</v>
      </c>
      <c r="D29" s="93"/>
      <c r="F29" s="42"/>
      <c r="G29" s="89" t="s">
        <v>241</v>
      </c>
      <c r="H29" s="92"/>
      <c r="I29" s="191" t="s">
        <v>352</v>
      </c>
      <c r="J29" s="192"/>
      <c r="K29" s="192"/>
      <c r="L29" s="192"/>
      <c r="M29" s="192"/>
      <c r="N29" s="193"/>
    </row>
    <row r="30" spans="2:14" ht="15.75">
      <c r="B30" s="91"/>
      <c r="C30" s="39" t="s">
        <v>322</v>
      </c>
      <c r="D30" s="93"/>
      <c r="F30" s="42"/>
      <c r="G30" s="89" t="s">
        <v>323</v>
      </c>
      <c r="H30" s="92"/>
      <c r="I30" s="192">
        <v>45416</v>
      </c>
      <c r="J30" s="192"/>
      <c r="K30" s="192"/>
      <c r="L30" s="192"/>
      <c r="M30" s="192"/>
      <c r="N30" s="193"/>
    </row>
    <row r="31" spans="2:14" ht="15.75" thickBot="1">
      <c r="B31" s="91"/>
      <c r="N31" s="94"/>
    </row>
    <row r="32" spans="2:14" ht="15">
      <c r="B32" s="95" t="s">
        <v>246</v>
      </c>
      <c r="C32" s="194" t="s">
        <v>25</v>
      </c>
      <c r="D32" s="194"/>
      <c r="E32" s="96"/>
      <c r="F32" s="97" t="s">
        <v>247</v>
      </c>
      <c r="G32" s="194" t="s">
        <v>21</v>
      </c>
      <c r="H32" s="194"/>
      <c r="I32" s="194"/>
      <c r="J32" s="194"/>
      <c r="K32" s="194"/>
      <c r="L32" s="194"/>
      <c r="M32" s="194"/>
      <c r="N32" s="195"/>
    </row>
    <row r="33" spans="2:14" ht="15">
      <c r="B33" s="98" t="s">
        <v>248</v>
      </c>
      <c r="C33" s="196" t="s">
        <v>357</v>
      </c>
      <c r="D33" s="196"/>
      <c r="E33" s="99"/>
      <c r="F33" s="100" t="s">
        <v>250</v>
      </c>
      <c r="G33" s="196" t="s">
        <v>358</v>
      </c>
      <c r="H33" s="196"/>
      <c r="I33" s="196"/>
      <c r="J33" s="196"/>
      <c r="K33" s="196"/>
      <c r="L33" s="196"/>
      <c r="M33" s="196"/>
      <c r="N33" s="197"/>
    </row>
    <row r="34" spans="2:14" ht="15">
      <c r="B34" s="98" t="s">
        <v>252</v>
      </c>
      <c r="C34" s="196" t="s">
        <v>359</v>
      </c>
      <c r="D34" s="196"/>
      <c r="E34" s="99"/>
      <c r="F34" s="100" t="s">
        <v>254</v>
      </c>
      <c r="G34" s="196" t="s">
        <v>375</v>
      </c>
      <c r="H34" s="196"/>
      <c r="I34" s="196"/>
      <c r="J34" s="196"/>
      <c r="K34" s="196"/>
      <c r="L34" s="196"/>
      <c r="M34" s="196"/>
      <c r="N34" s="197"/>
    </row>
    <row r="35" spans="2:14" ht="15">
      <c r="B35" s="198" t="s">
        <v>328</v>
      </c>
      <c r="C35" s="199"/>
      <c r="D35" s="199"/>
      <c r="E35" s="101"/>
      <c r="F35" s="199" t="s">
        <v>328</v>
      </c>
      <c r="G35" s="199"/>
      <c r="H35" s="199"/>
      <c r="I35" s="199"/>
      <c r="J35" s="199"/>
      <c r="K35" s="199"/>
      <c r="L35" s="199"/>
      <c r="M35" s="199"/>
      <c r="N35" s="200"/>
    </row>
    <row r="36" spans="2:14" ht="15">
      <c r="B36" s="102" t="s">
        <v>329</v>
      </c>
      <c r="C36" s="196" t="s">
        <v>357</v>
      </c>
      <c r="D36" s="196"/>
      <c r="E36" s="99"/>
      <c r="F36" s="103" t="s">
        <v>329</v>
      </c>
      <c r="G36" s="196" t="s">
        <v>358</v>
      </c>
      <c r="H36" s="196"/>
      <c r="I36" s="196"/>
      <c r="J36" s="196"/>
      <c r="K36" s="196"/>
      <c r="L36" s="196"/>
      <c r="M36" s="196"/>
      <c r="N36" s="197"/>
    </row>
    <row r="37" spans="2:14" ht="15.75" thickBot="1">
      <c r="B37" s="104" t="s">
        <v>329</v>
      </c>
      <c r="C37" s="196" t="s">
        <v>359</v>
      </c>
      <c r="D37" s="196"/>
      <c r="E37" s="105"/>
      <c r="F37" s="106" t="s">
        <v>329</v>
      </c>
      <c r="G37" s="196" t="s">
        <v>375</v>
      </c>
      <c r="H37" s="196"/>
      <c r="I37" s="196"/>
      <c r="J37" s="196"/>
      <c r="K37" s="196"/>
      <c r="L37" s="196"/>
      <c r="M37" s="196"/>
      <c r="N37" s="197"/>
    </row>
    <row r="38" spans="2:14" ht="15">
      <c r="B38" s="91"/>
      <c r="N38" s="94"/>
    </row>
    <row r="39" spans="2:14" ht="15.75" thickBot="1">
      <c r="B39" s="107" t="s">
        <v>259</v>
      </c>
      <c r="F39" s="108">
        <v>1</v>
      </c>
      <c r="G39" s="108">
        <v>2</v>
      </c>
      <c r="H39" s="108">
        <v>3</v>
      </c>
      <c r="I39" s="108">
        <v>4</v>
      </c>
      <c r="J39" s="108">
        <v>5</v>
      </c>
      <c r="K39" s="201" t="s">
        <v>194</v>
      </c>
      <c r="L39" s="201"/>
      <c r="M39" s="108" t="s">
        <v>260</v>
      </c>
      <c r="N39" s="109" t="s">
        <v>261</v>
      </c>
    </row>
    <row r="40" spans="2:14" ht="15">
      <c r="B40" s="110" t="s">
        <v>262</v>
      </c>
      <c r="C40" s="202" t="str">
        <f>IF(C33&gt;"",C33&amp;" - "&amp;G33,"")</f>
        <v>Jiali Lu - Kadar Kamilla</v>
      </c>
      <c r="D40" s="202"/>
      <c r="E40" s="111"/>
      <c r="F40" s="112">
        <v>-8</v>
      </c>
      <c r="G40" s="112">
        <v>-6</v>
      </c>
      <c r="H40" s="112">
        <v>6</v>
      </c>
      <c r="I40" s="112">
        <v>-9</v>
      </c>
      <c r="J40" s="113"/>
      <c r="K40" s="114">
        <f>IF(ISBLANK(F40),"",COUNTIF(F40:J40,"&gt;=0"))</f>
        <v>1</v>
      </c>
      <c r="L40" s="115">
        <f>IF(ISBLANK(F40),"",IF(LEFT(F40)="-",1,0)+IF(LEFT(G40)="-",1,0)+IF(LEFT(H40)="-",1,0)+IF(LEFT(I40)="-",1,0)+IF(LEFT(J40)="-",1,0))</f>
        <v>3</v>
      </c>
      <c r="M40" s="116">
        <f aca="true" t="shared" si="1" ref="M40:N44">IF(K40=3,1,"")</f>
      </c>
      <c r="N40" s="117">
        <f t="shared" si="1"/>
        <v>1</v>
      </c>
    </row>
    <row r="41" spans="2:14" ht="15">
      <c r="B41" s="110" t="s">
        <v>263</v>
      </c>
      <c r="C41" s="202" t="str">
        <f>IF(C34&gt;"",C34&amp;" - "&amp;G34,"")</f>
        <v>Bril Taisiia - Estrada Noso Paola</v>
      </c>
      <c r="D41" s="202"/>
      <c r="E41" s="111"/>
      <c r="F41" s="112">
        <v>9</v>
      </c>
      <c r="G41" s="112">
        <v>6</v>
      </c>
      <c r="H41" s="112">
        <v>10</v>
      </c>
      <c r="I41" s="112"/>
      <c r="J41" s="118"/>
      <c r="K41" s="103">
        <f>IF(ISBLANK(F41),"",COUNTIF(F41:J41,"&gt;=0"))</f>
        <v>3</v>
      </c>
      <c r="L41" s="119">
        <f>IF(ISBLANK(F41),"",IF(LEFT(F41)="-",1,0)+IF(LEFT(G41)="-",1,0)+IF(LEFT(H41)="-",1,0)+IF(LEFT(I41)="-",1,0)+IF(LEFT(J41)="-",1,0))</f>
        <v>0</v>
      </c>
      <c r="M41" s="120">
        <f t="shared" si="1"/>
        <v>1</v>
      </c>
      <c r="N41" s="121">
        <f t="shared" si="1"/>
      </c>
    </row>
    <row r="42" spans="2:14" ht="15">
      <c r="B42" s="122" t="s">
        <v>330</v>
      </c>
      <c r="C42" s="123" t="str">
        <f>IF(C36&gt;"",C36&amp;" / "&amp;C37,"")</f>
        <v>Jiali Lu / Bril Taisiia</v>
      </c>
      <c r="D42" s="123" t="str">
        <f>IF(G36&gt;"",G36&amp;" / "&amp;G37,"")</f>
        <v>Kadar Kamilla / Estrada Noso Paola</v>
      </c>
      <c r="E42" s="124"/>
      <c r="F42" s="112">
        <v>7</v>
      </c>
      <c r="G42" s="112">
        <v>10</v>
      </c>
      <c r="H42" s="112">
        <v>-8</v>
      </c>
      <c r="I42" s="112">
        <v>-6</v>
      </c>
      <c r="J42" s="118">
        <v>10</v>
      </c>
      <c r="K42" s="103">
        <f>IF(ISBLANK(F42),"",COUNTIF(F42:J42,"&gt;=0"))</f>
        <v>3</v>
      </c>
      <c r="L42" s="119">
        <f>IF(ISBLANK(F42),"",IF(LEFT(F42)="-",1,0)+IF(LEFT(G42)="-",1,0)+IF(LEFT(H42)="-",1,0)+IF(LEFT(I42)="-",1,0)+IF(LEFT(J42)="-",1,0))</f>
        <v>2</v>
      </c>
      <c r="M42" s="120">
        <f t="shared" si="1"/>
        <v>1</v>
      </c>
      <c r="N42" s="121">
        <f t="shared" si="1"/>
      </c>
    </row>
    <row r="43" spans="2:14" ht="15">
      <c r="B43" s="110" t="s">
        <v>265</v>
      </c>
      <c r="C43" s="202" t="str">
        <f>IF(C33&gt;"",C33&amp;" - "&amp;G34,"")</f>
        <v>Jiali Lu - Estrada Noso Paola</v>
      </c>
      <c r="D43" s="202"/>
      <c r="E43" s="111"/>
      <c r="F43" s="112">
        <v>4</v>
      </c>
      <c r="G43" s="112">
        <v>9</v>
      </c>
      <c r="H43" s="112">
        <v>2</v>
      </c>
      <c r="I43" s="112"/>
      <c r="J43" s="118"/>
      <c r="K43" s="103">
        <f>IF(ISBLANK(F43),"",COUNTIF(F43:J43,"&gt;=0"))</f>
        <v>3</v>
      </c>
      <c r="L43" s="119">
        <f>IF(ISBLANK(F43),"",IF(LEFT(F43)="-",1,0)+IF(LEFT(G43)="-",1,0)+IF(LEFT(H43)="-",1,0)+IF(LEFT(I43)="-",1,0)+IF(LEFT(J43)="-",1,0))</f>
        <v>0</v>
      </c>
      <c r="M43" s="120">
        <f t="shared" si="1"/>
        <v>1</v>
      </c>
      <c r="N43" s="121">
        <f t="shared" si="1"/>
      </c>
    </row>
    <row r="44" spans="2:14" ht="15.75" thickBot="1">
      <c r="B44" s="110" t="s">
        <v>266</v>
      </c>
      <c r="C44" s="202" t="str">
        <f>IF(C34&gt;"",C34&amp;" - "&amp;G33,"")</f>
        <v>Bril Taisiia - Kadar Kamilla</v>
      </c>
      <c r="D44" s="202"/>
      <c r="E44" s="111"/>
      <c r="F44" s="112"/>
      <c r="G44" s="112"/>
      <c r="H44" s="112"/>
      <c r="I44" s="112"/>
      <c r="J44" s="118"/>
      <c r="K44" s="106">
        <f>IF(ISBLANK(F44),"",COUNTIF(F44:J44,"&gt;=0"))</f>
      </c>
      <c r="L44" s="125">
        <f>IF(ISBLANK(F44),"",IF(LEFT(F44)="-",1,0)+IF(LEFT(G44)="-",1,0)+IF(LEFT(H44)="-",1,0)+IF(LEFT(I44)="-",1,0)+IF(LEFT(J44)="-",1,0))</f>
      </c>
      <c r="M44" s="126">
        <f t="shared" si="1"/>
      </c>
      <c r="N44" s="127">
        <f t="shared" si="1"/>
      </c>
    </row>
    <row r="45" spans="2:14" ht="19.5" thickBot="1">
      <c r="B45" s="91"/>
      <c r="F45" s="128"/>
      <c r="G45" s="128"/>
      <c r="H45" s="128"/>
      <c r="I45" s="203" t="s">
        <v>267</v>
      </c>
      <c r="J45" s="203"/>
      <c r="K45" s="129">
        <f>COUNTIF(K40:K44,"=3")</f>
        <v>3</v>
      </c>
      <c r="L45" s="130">
        <f>COUNTIF(L40:L44,"=3")</f>
        <v>1</v>
      </c>
      <c r="M45" s="131">
        <f>SUM(M40:M44)</f>
        <v>3</v>
      </c>
      <c r="N45" s="132">
        <f>SUM(N40:N44)</f>
        <v>1</v>
      </c>
    </row>
    <row r="46" spans="2:14" ht="15">
      <c r="B46" s="133" t="s">
        <v>268</v>
      </c>
      <c r="N46" s="94"/>
    </row>
    <row r="47" spans="2:14" ht="15">
      <c r="B47" s="134" t="s">
        <v>269</v>
      </c>
      <c r="D47" s="135" t="s">
        <v>270</v>
      </c>
      <c r="F47" s="135" t="s">
        <v>208</v>
      </c>
      <c r="G47" s="135"/>
      <c r="H47" s="136"/>
      <c r="J47" s="204" t="s">
        <v>271</v>
      </c>
      <c r="K47" s="204"/>
      <c r="L47" s="204"/>
      <c r="M47" s="204"/>
      <c r="N47" s="205"/>
    </row>
    <row r="48" spans="2:14" ht="21.75" thickBot="1">
      <c r="B48" s="206"/>
      <c r="C48" s="207"/>
      <c r="D48" s="207"/>
      <c r="E48" s="128"/>
      <c r="F48" s="207"/>
      <c r="G48" s="207"/>
      <c r="H48" s="207"/>
      <c r="I48" s="207"/>
      <c r="J48" s="208" t="str">
        <f>IF(M45=3,C32,IF(N45=3,G32,""))</f>
        <v>OPT-86</v>
      </c>
      <c r="K48" s="208"/>
      <c r="L48" s="208"/>
      <c r="M48" s="208"/>
      <c r="N48" s="209"/>
    </row>
    <row r="49" spans="2:14" ht="15"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9"/>
    </row>
    <row r="53" spans="2:14" ht="15">
      <c r="B53" s="86"/>
      <c r="C53" s="87"/>
      <c r="D53" s="87"/>
      <c r="E53" s="87"/>
      <c r="F53" s="88"/>
      <c r="G53" s="89" t="s">
        <v>236</v>
      </c>
      <c r="H53" s="90"/>
      <c r="I53" s="191" t="s">
        <v>319</v>
      </c>
      <c r="J53" s="192"/>
      <c r="K53" s="192"/>
      <c r="L53" s="192"/>
      <c r="M53" s="192"/>
      <c r="N53" s="193"/>
    </row>
    <row r="54" spans="2:14" ht="15">
      <c r="B54" s="91"/>
      <c r="C54" s="47" t="s">
        <v>238</v>
      </c>
      <c r="D54" s="47"/>
      <c r="F54" s="42"/>
      <c r="G54" s="89" t="s">
        <v>239</v>
      </c>
      <c r="H54" s="92"/>
      <c r="I54" s="191" t="s">
        <v>240</v>
      </c>
      <c r="J54" s="192"/>
      <c r="K54" s="192"/>
      <c r="L54" s="192"/>
      <c r="M54" s="192"/>
      <c r="N54" s="193"/>
    </row>
    <row r="55" spans="2:14" ht="15.75">
      <c r="B55" s="91"/>
      <c r="C55" s="93" t="s">
        <v>320</v>
      </c>
      <c r="D55" s="93"/>
      <c r="F55" s="42"/>
      <c r="G55" s="89" t="s">
        <v>241</v>
      </c>
      <c r="H55" s="92"/>
      <c r="I55" s="191" t="s">
        <v>352</v>
      </c>
      <c r="J55" s="192"/>
      <c r="K55" s="192"/>
      <c r="L55" s="192"/>
      <c r="M55" s="192"/>
      <c r="N55" s="193"/>
    </row>
    <row r="56" spans="2:14" ht="15.75">
      <c r="B56" s="91"/>
      <c r="C56" s="39" t="s">
        <v>322</v>
      </c>
      <c r="D56" s="93"/>
      <c r="F56" s="42"/>
      <c r="G56" s="89" t="s">
        <v>323</v>
      </c>
      <c r="H56" s="92"/>
      <c r="I56" s="192">
        <v>45416</v>
      </c>
      <c r="J56" s="192"/>
      <c r="K56" s="192"/>
      <c r="L56" s="192"/>
      <c r="M56" s="192"/>
      <c r="N56" s="193"/>
    </row>
    <row r="57" spans="2:14" ht="15.75" thickBot="1">
      <c r="B57" s="91"/>
      <c r="N57" s="94"/>
    </row>
    <row r="58" spans="2:14" ht="15">
      <c r="B58" s="95" t="s">
        <v>246</v>
      </c>
      <c r="C58" s="194" t="s">
        <v>7</v>
      </c>
      <c r="D58" s="194"/>
      <c r="E58" s="96"/>
      <c r="F58" s="97" t="s">
        <v>247</v>
      </c>
      <c r="G58" s="194" t="s">
        <v>25</v>
      </c>
      <c r="H58" s="194"/>
      <c r="I58" s="194"/>
      <c r="J58" s="194"/>
      <c r="K58" s="194"/>
      <c r="L58" s="194"/>
      <c r="M58" s="194"/>
      <c r="N58" s="195"/>
    </row>
    <row r="59" spans="2:14" ht="15">
      <c r="B59" s="98" t="s">
        <v>248</v>
      </c>
      <c r="C59" s="196" t="s">
        <v>356</v>
      </c>
      <c r="D59" s="196"/>
      <c r="E59" s="99"/>
      <c r="F59" s="100" t="s">
        <v>250</v>
      </c>
      <c r="G59" s="196" t="s">
        <v>360</v>
      </c>
      <c r="H59" s="196"/>
      <c r="I59" s="196"/>
      <c r="J59" s="196"/>
      <c r="K59" s="196"/>
      <c r="L59" s="196"/>
      <c r="M59" s="196"/>
      <c r="N59" s="197"/>
    </row>
    <row r="60" spans="2:14" ht="15">
      <c r="B60" s="98" t="s">
        <v>252</v>
      </c>
      <c r="C60" s="196" t="s">
        <v>354</v>
      </c>
      <c r="D60" s="196"/>
      <c r="E60" s="99"/>
      <c r="F60" s="100" t="s">
        <v>254</v>
      </c>
      <c r="G60" s="196" t="s">
        <v>357</v>
      </c>
      <c r="H60" s="196"/>
      <c r="I60" s="196"/>
      <c r="J60" s="196"/>
      <c r="K60" s="196"/>
      <c r="L60" s="196"/>
      <c r="M60" s="196"/>
      <c r="N60" s="197"/>
    </row>
    <row r="61" spans="2:14" ht="15">
      <c r="B61" s="198" t="s">
        <v>328</v>
      </c>
      <c r="C61" s="199"/>
      <c r="D61" s="199"/>
      <c r="E61" s="101"/>
      <c r="F61" s="199" t="s">
        <v>328</v>
      </c>
      <c r="G61" s="199"/>
      <c r="H61" s="199"/>
      <c r="I61" s="199"/>
      <c r="J61" s="199"/>
      <c r="K61" s="199"/>
      <c r="L61" s="199"/>
      <c r="M61" s="199"/>
      <c r="N61" s="200"/>
    </row>
    <row r="62" spans="2:14" ht="15">
      <c r="B62" s="102" t="s">
        <v>329</v>
      </c>
      <c r="C62" s="196" t="s">
        <v>356</v>
      </c>
      <c r="D62" s="196"/>
      <c r="E62" s="99"/>
      <c r="F62" s="103" t="s">
        <v>329</v>
      </c>
      <c r="G62" s="196" t="s">
        <v>360</v>
      </c>
      <c r="H62" s="196"/>
      <c r="I62" s="196"/>
      <c r="J62" s="196"/>
      <c r="K62" s="196"/>
      <c r="L62" s="196"/>
      <c r="M62" s="196"/>
      <c r="N62" s="197"/>
    </row>
    <row r="63" spans="2:14" ht="15.75" thickBot="1">
      <c r="B63" s="104" t="s">
        <v>329</v>
      </c>
      <c r="C63" s="196" t="s">
        <v>354</v>
      </c>
      <c r="D63" s="196"/>
      <c r="E63" s="105"/>
      <c r="F63" s="106" t="s">
        <v>329</v>
      </c>
      <c r="G63" s="196" t="s">
        <v>357</v>
      </c>
      <c r="H63" s="196"/>
      <c r="I63" s="196"/>
      <c r="J63" s="196"/>
      <c r="K63" s="196"/>
      <c r="L63" s="196"/>
      <c r="M63" s="196"/>
      <c r="N63" s="197"/>
    </row>
    <row r="64" spans="2:14" ht="15">
      <c r="B64" s="91"/>
      <c r="N64" s="94"/>
    </row>
    <row r="65" spans="2:14" ht="15.75" thickBot="1">
      <c r="B65" s="107" t="s">
        <v>259</v>
      </c>
      <c r="F65" s="108">
        <v>1</v>
      </c>
      <c r="G65" s="108">
        <v>2</v>
      </c>
      <c r="H65" s="108">
        <v>3</v>
      </c>
      <c r="I65" s="108">
        <v>4</v>
      </c>
      <c r="J65" s="108">
        <v>5</v>
      </c>
      <c r="K65" s="201" t="s">
        <v>194</v>
      </c>
      <c r="L65" s="201"/>
      <c r="M65" s="108" t="s">
        <v>260</v>
      </c>
      <c r="N65" s="109" t="s">
        <v>261</v>
      </c>
    </row>
    <row r="66" spans="2:14" ht="15">
      <c r="B66" s="110" t="s">
        <v>262</v>
      </c>
      <c r="C66" s="202" t="str">
        <f>IF(C59&gt;"",C59&amp;" - "&amp;G59,"")</f>
        <v>Enriquez Jaimielee - Bril Arina</v>
      </c>
      <c r="D66" s="202"/>
      <c r="E66" s="111"/>
      <c r="F66" s="112">
        <v>1</v>
      </c>
      <c r="G66" s="112">
        <v>4</v>
      </c>
      <c r="H66" s="112">
        <v>5</v>
      </c>
      <c r="I66" s="112"/>
      <c r="J66" s="113"/>
      <c r="K66" s="114">
        <f>IF(ISBLANK(F66),"",COUNTIF(F66:J66,"&gt;=0"))</f>
        <v>3</v>
      </c>
      <c r="L66" s="115">
        <f>IF(ISBLANK(F66),"",IF(LEFT(F66)="-",1,0)+IF(LEFT(G66)="-",1,0)+IF(LEFT(H66)="-",1,0)+IF(LEFT(I66)="-",1,0)+IF(LEFT(J66)="-",1,0))</f>
        <v>0</v>
      </c>
      <c r="M66" s="116">
        <f aca="true" t="shared" si="2" ref="M66:N70">IF(K66=3,1,"")</f>
        <v>1</v>
      </c>
      <c r="N66" s="117">
        <f t="shared" si="2"/>
      </c>
    </row>
    <row r="67" spans="2:14" ht="15">
      <c r="B67" s="110" t="s">
        <v>263</v>
      </c>
      <c r="C67" s="202" t="str">
        <f>IF(C60&gt;"",C60&amp;" - "&amp;G60,"")</f>
        <v>Salonen Liia - Jiali Lu</v>
      </c>
      <c r="D67" s="202"/>
      <c r="E67" s="111"/>
      <c r="F67" s="112">
        <v>-1</v>
      </c>
      <c r="G67" s="112">
        <v>-6</v>
      </c>
      <c r="H67" s="112">
        <v>-6</v>
      </c>
      <c r="I67" s="112"/>
      <c r="J67" s="118"/>
      <c r="K67" s="103">
        <f>IF(ISBLANK(F67),"",COUNTIF(F67:J67,"&gt;=0"))</f>
        <v>0</v>
      </c>
      <c r="L67" s="119">
        <f>IF(ISBLANK(F67),"",IF(LEFT(F67)="-",1,0)+IF(LEFT(G67)="-",1,0)+IF(LEFT(H67)="-",1,0)+IF(LEFT(I67)="-",1,0)+IF(LEFT(J67)="-",1,0))</f>
        <v>3</v>
      </c>
      <c r="M67" s="120">
        <f t="shared" si="2"/>
      </c>
      <c r="N67" s="121">
        <f t="shared" si="2"/>
        <v>1</v>
      </c>
    </row>
    <row r="68" spans="2:14" ht="15">
      <c r="B68" s="122" t="s">
        <v>330</v>
      </c>
      <c r="C68" s="123" t="str">
        <f>IF(C62&gt;"",C62&amp;" / "&amp;C63,"")</f>
        <v>Enriquez Jaimielee / Salonen Liia</v>
      </c>
      <c r="D68" s="123" t="str">
        <f>IF(G62&gt;"",G62&amp;" / "&amp;G63,"")</f>
        <v>Bril Arina / Jiali Lu</v>
      </c>
      <c r="E68" s="124"/>
      <c r="F68" s="112">
        <v>5</v>
      </c>
      <c r="G68" s="112">
        <v>4</v>
      </c>
      <c r="H68" s="112">
        <v>4</v>
      </c>
      <c r="I68" s="112"/>
      <c r="J68" s="118"/>
      <c r="K68" s="103">
        <f>IF(ISBLANK(F68),"",COUNTIF(F68:J68,"&gt;=0"))</f>
        <v>3</v>
      </c>
      <c r="L68" s="119">
        <f>IF(ISBLANK(F68),"",IF(LEFT(F68)="-",1,0)+IF(LEFT(G68)="-",1,0)+IF(LEFT(H68)="-",1,0)+IF(LEFT(I68)="-",1,0)+IF(LEFT(J68)="-",1,0))</f>
        <v>0</v>
      </c>
      <c r="M68" s="120">
        <f t="shared" si="2"/>
        <v>1</v>
      </c>
      <c r="N68" s="121">
        <f t="shared" si="2"/>
      </c>
    </row>
    <row r="69" spans="2:14" ht="15">
      <c r="B69" s="110" t="s">
        <v>265</v>
      </c>
      <c r="C69" s="202" t="str">
        <f>IF(C59&gt;"",C59&amp;" - "&amp;G60,"")</f>
        <v>Enriquez Jaimielee - Jiali Lu</v>
      </c>
      <c r="D69" s="202"/>
      <c r="E69" s="111"/>
      <c r="F69" s="112">
        <v>7</v>
      </c>
      <c r="G69" s="112">
        <v>4</v>
      </c>
      <c r="H69" s="112">
        <v>2</v>
      </c>
      <c r="I69" s="112"/>
      <c r="J69" s="118"/>
      <c r="K69" s="103">
        <f>IF(ISBLANK(F69),"",COUNTIF(F69:J69,"&gt;=0"))</f>
        <v>3</v>
      </c>
      <c r="L69" s="119">
        <f>IF(ISBLANK(F69),"",IF(LEFT(F69)="-",1,0)+IF(LEFT(G69)="-",1,0)+IF(LEFT(H69)="-",1,0)+IF(LEFT(I69)="-",1,0)+IF(LEFT(J69)="-",1,0))</f>
        <v>0</v>
      </c>
      <c r="M69" s="120">
        <f t="shared" si="2"/>
        <v>1</v>
      </c>
      <c r="N69" s="121">
        <f t="shared" si="2"/>
      </c>
    </row>
    <row r="70" spans="2:14" ht="15.75" thickBot="1">
      <c r="B70" s="110" t="s">
        <v>266</v>
      </c>
      <c r="C70" s="202" t="str">
        <f>IF(C60&gt;"",C60&amp;" - "&amp;G59,"")</f>
        <v>Salonen Liia - Bril Arina</v>
      </c>
      <c r="D70" s="202"/>
      <c r="E70" s="111"/>
      <c r="F70" s="112"/>
      <c r="G70" s="112"/>
      <c r="H70" s="112"/>
      <c r="I70" s="112"/>
      <c r="J70" s="118"/>
      <c r="K70" s="106">
        <f>IF(ISBLANK(F70),"",COUNTIF(F70:J70,"&gt;=0"))</f>
      </c>
      <c r="L70" s="125">
        <f>IF(ISBLANK(F70),"",IF(LEFT(F70)="-",1,0)+IF(LEFT(G70)="-",1,0)+IF(LEFT(H70)="-",1,0)+IF(LEFT(I70)="-",1,0)+IF(LEFT(J70)="-",1,0))</f>
      </c>
      <c r="M70" s="126">
        <f t="shared" si="2"/>
      </c>
      <c r="N70" s="127">
        <f t="shared" si="2"/>
      </c>
    </row>
    <row r="71" spans="2:14" ht="19.5" thickBot="1">
      <c r="B71" s="91"/>
      <c r="F71" s="128"/>
      <c r="G71" s="128"/>
      <c r="H71" s="128"/>
      <c r="I71" s="203" t="s">
        <v>267</v>
      </c>
      <c r="J71" s="203"/>
      <c r="K71" s="129">
        <f>COUNTIF(K66:K70,"=3")</f>
        <v>3</v>
      </c>
      <c r="L71" s="130">
        <f>COUNTIF(L66:L70,"=3")</f>
        <v>1</v>
      </c>
      <c r="M71" s="131">
        <f>SUM(M66:M70)</f>
        <v>3</v>
      </c>
      <c r="N71" s="132">
        <f>SUM(N66:N70)</f>
        <v>1</v>
      </c>
    </row>
    <row r="72" spans="2:14" ht="15">
      <c r="B72" s="133" t="s">
        <v>268</v>
      </c>
      <c r="N72" s="94"/>
    </row>
    <row r="73" spans="2:14" ht="15">
      <c r="B73" s="134" t="s">
        <v>269</v>
      </c>
      <c r="D73" s="135" t="s">
        <v>270</v>
      </c>
      <c r="F73" s="135" t="s">
        <v>208</v>
      </c>
      <c r="G73" s="135"/>
      <c r="H73" s="136"/>
      <c r="J73" s="204" t="s">
        <v>271</v>
      </c>
      <c r="K73" s="204"/>
      <c r="L73" s="204"/>
      <c r="M73" s="204"/>
      <c r="N73" s="205"/>
    </row>
    <row r="74" spans="2:14" ht="21.75" thickBot="1">
      <c r="B74" s="206"/>
      <c r="C74" s="207"/>
      <c r="D74" s="207"/>
      <c r="E74" s="128"/>
      <c r="F74" s="207"/>
      <c r="G74" s="207"/>
      <c r="H74" s="207"/>
      <c r="I74" s="207"/>
      <c r="J74" s="208" t="str">
        <f>IF(M71=3,C58,IF(N71=3,G58,""))</f>
        <v>TIP-70</v>
      </c>
      <c r="K74" s="208"/>
      <c r="L74" s="208"/>
      <c r="M74" s="208"/>
      <c r="N74" s="209"/>
    </row>
    <row r="75" spans="2:14" ht="15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9"/>
    </row>
    <row r="79" spans="2:14" ht="15">
      <c r="B79" s="86"/>
      <c r="C79" s="87"/>
      <c r="D79" s="87"/>
      <c r="E79" s="87"/>
      <c r="F79" s="88"/>
      <c r="G79" s="89" t="s">
        <v>236</v>
      </c>
      <c r="H79" s="90"/>
      <c r="I79" s="191" t="s">
        <v>319</v>
      </c>
      <c r="J79" s="192"/>
      <c r="K79" s="192"/>
      <c r="L79" s="192"/>
      <c r="M79" s="192"/>
      <c r="N79" s="193"/>
    </row>
    <row r="80" spans="2:14" ht="15">
      <c r="B80" s="91"/>
      <c r="C80" s="47" t="s">
        <v>238</v>
      </c>
      <c r="D80" s="47"/>
      <c r="F80" s="42"/>
      <c r="G80" s="89" t="s">
        <v>239</v>
      </c>
      <c r="H80" s="92"/>
      <c r="I80" s="191" t="s">
        <v>240</v>
      </c>
      <c r="J80" s="192"/>
      <c r="K80" s="192"/>
      <c r="L80" s="192"/>
      <c r="M80" s="192"/>
      <c r="N80" s="193"/>
    </row>
    <row r="81" spans="2:14" ht="15.75">
      <c r="B81" s="91"/>
      <c r="C81" s="93" t="s">
        <v>320</v>
      </c>
      <c r="D81" s="93"/>
      <c r="F81" s="42"/>
      <c r="G81" s="89" t="s">
        <v>241</v>
      </c>
      <c r="H81" s="92"/>
      <c r="I81" s="191" t="s">
        <v>352</v>
      </c>
      <c r="J81" s="192"/>
      <c r="K81" s="192"/>
      <c r="L81" s="192"/>
      <c r="M81" s="192"/>
      <c r="N81" s="193"/>
    </row>
    <row r="82" spans="2:14" ht="15.75">
      <c r="B82" s="91"/>
      <c r="C82" s="39" t="s">
        <v>322</v>
      </c>
      <c r="D82" s="93"/>
      <c r="F82" s="42"/>
      <c r="G82" s="89" t="s">
        <v>323</v>
      </c>
      <c r="H82" s="92"/>
      <c r="I82" s="192">
        <v>45416</v>
      </c>
      <c r="J82" s="192"/>
      <c r="K82" s="192"/>
      <c r="L82" s="192"/>
      <c r="M82" s="192"/>
      <c r="N82" s="193"/>
    </row>
    <row r="83" spans="2:14" ht="15.75" thickBot="1">
      <c r="B83" s="91"/>
      <c r="N83" s="94"/>
    </row>
    <row r="84" spans="2:14" ht="15">
      <c r="B84" s="95" t="s">
        <v>246</v>
      </c>
      <c r="C84" s="194" t="s">
        <v>21</v>
      </c>
      <c r="D84" s="194"/>
      <c r="E84" s="96"/>
      <c r="F84" s="97" t="s">
        <v>247</v>
      </c>
      <c r="G84" s="194" t="s">
        <v>70</v>
      </c>
      <c r="H84" s="194"/>
      <c r="I84" s="194"/>
      <c r="J84" s="194"/>
      <c r="K84" s="194"/>
      <c r="L84" s="194"/>
      <c r="M84" s="194"/>
      <c r="N84" s="195"/>
    </row>
    <row r="85" spans="2:14" ht="15">
      <c r="B85" s="98" t="s">
        <v>248</v>
      </c>
      <c r="C85" s="196" t="s">
        <v>358</v>
      </c>
      <c r="D85" s="196"/>
      <c r="E85" s="99"/>
      <c r="F85" s="100" t="s">
        <v>250</v>
      </c>
      <c r="G85" s="196" t="s">
        <v>353</v>
      </c>
      <c r="H85" s="196"/>
      <c r="I85" s="196"/>
      <c r="J85" s="196"/>
      <c r="K85" s="196"/>
      <c r="L85" s="196"/>
      <c r="M85" s="196"/>
      <c r="N85" s="197"/>
    </row>
    <row r="86" spans="2:14" ht="15">
      <c r="B86" s="98" t="s">
        <v>252</v>
      </c>
      <c r="C86" s="196" t="s">
        <v>375</v>
      </c>
      <c r="D86" s="196"/>
      <c r="E86" s="99"/>
      <c r="F86" s="100" t="s">
        <v>254</v>
      </c>
      <c r="G86" s="196" t="s">
        <v>355</v>
      </c>
      <c r="H86" s="196"/>
      <c r="I86" s="196"/>
      <c r="J86" s="196"/>
      <c r="K86" s="196"/>
      <c r="L86" s="196"/>
      <c r="M86" s="196"/>
      <c r="N86" s="197"/>
    </row>
    <row r="87" spans="2:14" ht="15">
      <c r="B87" s="198" t="s">
        <v>328</v>
      </c>
      <c r="C87" s="199"/>
      <c r="D87" s="199"/>
      <c r="E87" s="101"/>
      <c r="F87" s="199" t="s">
        <v>328</v>
      </c>
      <c r="G87" s="199"/>
      <c r="H87" s="199"/>
      <c r="I87" s="199"/>
      <c r="J87" s="199"/>
      <c r="K87" s="199"/>
      <c r="L87" s="199"/>
      <c r="M87" s="199"/>
      <c r="N87" s="200"/>
    </row>
    <row r="88" spans="2:14" ht="15">
      <c r="B88" s="102" t="s">
        <v>329</v>
      </c>
      <c r="C88" s="196" t="s">
        <v>358</v>
      </c>
      <c r="D88" s="196"/>
      <c r="E88" s="99"/>
      <c r="F88" s="103" t="s">
        <v>329</v>
      </c>
      <c r="G88" s="196" t="s">
        <v>353</v>
      </c>
      <c r="H88" s="196"/>
      <c r="I88" s="196"/>
      <c r="J88" s="196"/>
      <c r="K88" s="196"/>
      <c r="L88" s="196"/>
      <c r="M88" s="196"/>
      <c r="N88" s="197"/>
    </row>
    <row r="89" spans="2:14" ht="15.75" thickBot="1">
      <c r="B89" s="104" t="s">
        <v>329</v>
      </c>
      <c r="C89" s="196" t="s">
        <v>375</v>
      </c>
      <c r="D89" s="196"/>
      <c r="E89" s="105"/>
      <c r="F89" s="106" t="s">
        <v>329</v>
      </c>
      <c r="G89" s="196" t="s">
        <v>355</v>
      </c>
      <c r="H89" s="196"/>
      <c r="I89" s="196"/>
      <c r="J89" s="196"/>
      <c r="K89" s="196"/>
      <c r="L89" s="196"/>
      <c r="M89" s="196"/>
      <c r="N89" s="197"/>
    </row>
    <row r="90" spans="2:14" ht="15">
      <c r="B90" s="91"/>
      <c r="N90" s="94"/>
    </row>
    <row r="91" spans="2:14" ht="15.75" thickBot="1">
      <c r="B91" s="107" t="s">
        <v>259</v>
      </c>
      <c r="F91" s="108">
        <v>1</v>
      </c>
      <c r="G91" s="108">
        <v>2</v>
      </c>
      <c r="H91" s="108">
        <v>3</v>
      </c>
      <c r="I91" s="108">
        <v>4</v>
      </c>
      <c r="J91" s="108">
        <v>5</v>
      </c>
      <c r="K91" s="201" t="s">
        <v>194</v>
      </c>
      <c r="L91" s="201"/>
      <c r="M91" s="108" t="s">
        <v>260</v>
      </c>
      <c r="N91" s="109" t="s">
        <v>261</v>
      </c>
    </row>
    <row r="92" spans="2:14" ht="15">
      <c r="B92" s="110" t="s">
        <v>262</v>
      </c>
      <c r="C92" s="202" t="str">
        <f>IF(C85&gt;"",C85&amp;" - "&amp;G85,"")</f>
        <v>Kadar Kamilla - Turi Sanni</v>
      </c>
      <c r="D92" s="202"/>
      <c r="E92" s="111"/>
      <c r="F92" s="112">
        <v>4</v>
      </c>
      <c r="G92" s="112">
        <v>9</v>
      </c>
      <c r="H92" s="112">
        <v>10</v>
      </c>
      <c r="I92" s="112"/>
      <c r="J92" s="113"/>
      <c r="K92" s="114">
        <f>IF(ISBLANK(F92),"",COUNTIF(F92:J92,"&gt;=0"))</f>
        <v>3</v>
      </c>
      <c r="L92" s="115">
        <f>IF(ISBLANK(F92),"",IF(LEFT(F92)="-",1,0)+IF(LEFT(G92)="-",1,0)+IF(LEFT(H92)="-",1,0)+IF(LEFT(I92)="-",1,0)+IF(LEFT(J92)="-",1,0))</f>
        <v>0</v>
      </c>
      <c r="M92" s="116">
        <f aca="true" t="shared" si="3" ref="M92:N96">IF(K92=3,1,"")</f>
        <v>1</v>
      </c>
      <c r="N92" s="117">
        <f t="shared" si="3"/>
      </c>
    </row>
    <row r="93" spans="2:14" ht="15">
      <c r="B93" s="110" t="s">
        <v>263</v>
      </c>
      <c r="C93" s="202" t="str">
        <f>IF(C86&gt;"",C86&amp;" - "&amp;G86,"")</f>
        <v>Estrada Noso Paola - Turi Emily</v>
      </c>
      <c r="D93" s="202"/>
      <c r="E93" s="111"/>
      <c r="F93" s="112">
        <v>4</v>
      </c>
      <c r="G93" s="112">
        <v>-8</v>
      </c>
      <c r="H93" s="112">
        <v>7</v>
      </c>
      <c r="I93" s="112">
        <v>-5</v>
      </c>
      <c r="J93" s="118">
        <v>-10</v>
      </c>
      <c r="K93" s="103">
        <f>IF(ISBLANK(F93),"",COUNTIF(F93:J93,"&gt;=0"))</f>
        <v>2</v>
      </c>
      <c r="L93" s="119">
        <f>IF(ISBLANK(F93),"",IF(LEFT(F93)="-",1,0)+IF(LEFT(G93)="-",1,0)+IF(LEFT(H93)="-",1,0)+IF(LEFT(I93)="-",1,0)+IF(LEFT(J93)="-",1,0))</f>
        <v>3</v>
      </c>
      <c r="M93" s="120">
        <f t="shared" si="3"/>
      </c>
      <c r="N93" s="121">
        <f t="shared" si="3"/>
        <v>1</v>
      </c>
    </row>
    <row r="94" spans="2:14" ht="15">
      <c r="B94" s="122" t="s">
        <v>330</v>
      </c>
      <c r="C94" s="123" t="str">
        <f>IF(C88&gt;"",C88&amp;" / "&amp;C89,"")</f>
        <v>Kadar Kamilla / Estrada Noso Paola</v>
      </c>
      <c r="D94" s="123" t="str">
        <f>IF(G88&gt;"",G88&amp;" / "&amp;G89,"")</f>
        <v>Turi Sanni / Turi Emily</v>
      </c>
      <c r="E94" s="124"/>
      <c r="F94" s="112">
        <v>-9</v>
      </c>
      <c r="G94" s="112">
        <v>11</v>
      </c>
      <c r="H94" s="112">
        <v>-8</v>
      </c>
      <c r="I94" s="112">
        <v>-9</v>
      </c>
      <c r="J94" s="118"/>
      <c r="K94" s="103">
        <f>IF(ISBLANK(F94),"",COUNTIF(F94:J94,"&gt;=0"))</f>
        <v>1</v>
      </c>
      <c r="L94" s="119">
        <f>IF(ISBLANK(F94),"",IF(LEFT(F94)="-",1,0)+IF(LEFT(G94)="-",1,0)+IF(LEFT(H94)="-",1,0)+IF(LEFT(I94)="-",1,0)+IF(LEFT(J94)="-",1,0))</f>
        <v>3</v>
      </c>
      <c r="M94" s="120">
        <f t="shared" si="3"/>
      </c>
      <c r="N94" s="121">
        <f t="shared" si="3"/>
        <v>1</v>
      </c>
    </row>
    <row r="95" spans="2:14" ht="15">
      <c r="B95" s="110" t="s">
        <v>265</v>
      </c>
      <c r="C95" s="202" t="str">
        <f>IF(C85&gt;"",C85&amp;" - "&amp;G86,"")</f>
        <v>Kadar Kamilla - Turi Emily</v>
      </c>
      <c r="D95" s="202"/>
      <c r="E95" s="111"/>
      <c r="F95" s="112">
        <v>6</v>
      </c>
      <c r="G95" s="112">
        <v>9</v>
      </c>
      <c r="H95" s="112">
        <v>8</v>
      </c>
      <c r="I95" s="112"/>
      <c r="J95" s="118"/>
      <c r="K95" s="103">
        <f>IF(ISBLANK(F95),"",COUNTIF(F95:J95,"&gt;=0"))</f>
        <v>3</v>
      </c>
      <c r="L95" s="119">
        <f>IF(ISBLANK(F95),"",IF(LEFT(F95)="-",1,0)+IF(LEFT(G95)="-",1,0)+IF(LEFT(H95)="-",1,0)+IF(LEFT(I95)="-",1,0)+IF(LEFT(J95)="-",1,0))</f>
        <v>0</v>
      </c>
      <c r="M95" s="120">
        <f t="shared" si="3"/>
        <v>1</v>
      </c>
      <c r="N95" s="121">
        <f t="shared" si="3"/>
      </c>
    </row>
    <row r="96" spans="2:14" ht="15.75" thickBot="1">
      <c r="B96" s="110" t="s">
        <v>266</v>
      </c>
      <c r="C96" s="202" t="str">
        <f>IF(C86&gt;"",C86&amp;" - "&amp;G85,"")</f>
        <v>Estrada Noso Paola - Turi Sanni</v>
      </c>
      <c r="D96" s="202"/>
      <c r="E96" s="111"/>
      <c r="F96" s="112">
        <v>-6</v>
      </c>
      <c r="G96" s="112">
        <v>-9</v>
      </c>
      <c r="H96" s="112">
        <v>-6</v>
      </c>
      <c r="I96" s="112"/>
      <c r="J96" s="118"/>
      <c r="K96" s="106">
        <f>IF(ISBLANK(F96),"",COUNTIF(F96:J96,"&gt;=0"))</f>
        <v>0</v>
      </c>
      <c r="L96" s="125">
        <f>IF(ISBLANK(F96),"",IF(LEFT(F96)="-",1,0)+IF(LEFT(G96)="-",1,0)+IF(LEFT(H96)="-",1,0)+IF(LEFT(I96)="-",1,0)+IF(LEFT(J96)="-",1,0))</f>
        <v>3</v>
      </c>
      <c r="M96" s="126">
        <f t="shared" si="3"/>
      </c>
      <c r="N96" s="127">
        <f t="shared" si="3"/>
        <v>1</v>
      </c>
    </row>
    <row r="97" spans="2:14" ht="19.5" thickBot="1">
      <c r="B97" s="91"/>
      <c r="F97" s="128"/>
      <c r="G97" s="128"/>
      <c r="H97" s="128"/>
      <c r="I97" s="203" t="s">
        <v>267</v>
      </c>
      <c r="J97" s="203"/>
      <c r="K97" s="129">
        <f>COUNTIF(K92:K96,"=3")</f>
        <v>2</v>
      </c>
      <c r="L97" s="130">
        <f>COUNTIF(L92:L96,"=3")</f>
        <v>3</v>
      </c>
      <c r="M97" s="131">
        <f>SUM(M92:M96)</f>
        <v>2</v>
      </c>
      <c r="N97" s="132">
        <f>SUM(N92:N96)</f>
        <v>3</v>
      </c>
    </row>
    <row r="98" spans="2:14" ht="15">
      <c r="B98" s="133" t="s">
        <v>268</v>
      </c>
      <c r="N98" s="94"/>
    </row>
    <row r="99" spans="2:14" ht="15">
      <c r="B99" s="134" t="s">
        <v>269</v>
      </c>
      <c r="D99" s="135" t="s">
        <v>270</v>
      </c>
      <c r="F99" s="135" t="s">
        <v>208</v>
      </c>
      <c r="G99" s="135"/>
      <c r="H99" s="136"/>
      <c r="J99" s="204" t="s">
        <v>271</v>
      </c>
      <c r="K99" s="204"/>
      <c r="L99" s="204"/>
      <c r="M99" s="204"/>
      <c r="N99" s="205"/>
    </row>
    <row r="100" spans="2:14" ht="21.75" thickBot="1">
      <c r="B100" s="206"/>
      <c r="C100" s="207"/>
      <c r="D100" s="207"/>
      <c r="E100" s="128"/>
      <c r="F100" s="207"/>
      <c r="G100" s="207"/>
      <c r="H100" s="207"/>
      <c r="I100" s="207"/>
      <c r="J100" s="208" t="str">
        <f>IF(M97=3,C84,IF(N97=3,G84,""))</f>
        <v>KoKu</v>
      </c>
      <c r="K100" s="208"/>
      <c r="L100" s="208"/>
      <c r="M100" s="208"/>
      <c r="N100" s="209"/>
    </row>
    <row r="101" spans="2:14" ht="15"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9"/>
    </row>
    <row r="105" spans="2:14" ht="15">
      <c r="B105" s="86"/>
      <c r="C105" s="87"/>
      <c r="D105" s="87"/>
      <c r="E105" s="87"/>
      <c r="F105" s="88"/>
      <c r="G105" s="89" t="s">
        <v>236</v>
      </c>
      <c r="H105" s="90"/>
      <c r="I105" s="191" t="s">
        <v>319</v>
      </c>
      <c r="J105" s="192"/>
      <c r="K105" s="192"/>
      <c r="L105" s="192"/>
      <c r="M105" s="192"/>
      <c r="N105" s="193"/>
    </row>
    <row r="106" spans="2:14" ht="15">
      <c r="B106" s="91"/>
      <c r="C106" s="47" t="s">
        <v>238</v>
      </c>
      <c r="D106" s="47"/>
      <c r="F106" s="42"/>
      <c r="G106" s="89" t="s">
        <v>239</v>
      </c>
      <c r="H106" s="92"/>
      <c r="I106" s="191" t="s">
        <v>240</v>
      </c>
      <c r="J106" s="192"/>
      <c r="K106" s="192"/>
      <c r="L106" s="192"/>
      <c r="M106" s="192"/>
      <c r="N106" s="193"/>
    </row>
    <row r="107" spans="2:14" ht="15.75">
      <c r="B107" s="91"/>
      <c r="C107" s="93" t="s">
        <v>320</v>
      </c>
      <c r="D107" s="93"/>
      <c r="F107" s="42"/>
      <c r="G107" s="89" t="s">
        <v>241</v>
      </c>
      <c r="H107" s="92"/>
      <c r="I107" s="191" t="s">
        <v>352</v>
      </c>
      <c r="J107" s="192"/>
      <c r="K107" s="192"/>
      <c r="L107" s="192"/>
      <c r="M107" s="192"/>
      <c r="N107" s="193"/>
    </row>
    <row r="108" spans="2:14" ht="15.75">
      <c r="B108" s="91"/>
      <c r="C108" s="39" t="s">
        <v>322</v>
      </c>
      <c r="D108" s="93"/>
      <c r="F108" s="42"/>
      <c r="G108" s="89" t="s">
        <v>323</v>
      </c>
      <c r="H108" s="92"/>
      <c r="I108" s="192">
        <v>45416</v>
      </c>
      <c r="J108" s="192"/>
      <c r="K108" s="192"/>
      <c r="L108" s="192"/>
      <c r="M108" s="192"/>
      <c r="N108" s="193"/>
    </row>
    <row r="109" spans="2:14" ht="15.75" thickBot="1">
      <c r="B109" s="91"/>
      <c r="N109" s="94"/>
    </row>
    <row r="110" spans="2:14" ht="15">
      <c r="B110" s="95" t="s">
        <v>246</v>
      </c>
      <c r="C110" s="194" t="s">
        <v>70</v>
      </c>
      <c r="D110" s="194"/>
      <c r="E110" s="96"/>
      <c r="F110" s="97" t="s">
        <v>247</v>
      </c>
      <c r="G110" s="194" t="s">
        <v>25</v>
      </c>
      <c r="H110" s="194"/>
      <c r="I110" s="194"/>
      <c r="J110" s="194"/>
      <c r="K110" s="194"/>
      <c r="L110" s="194"/>
      <c r="M110" s="194"/>
      <c r="N110" s="195"/>
    </row>
    <row r="111" spans="2:14" ht="15">
      <c r="B111" s="98" t="s">
        <v>248</v>
      </c>
      <c r="C111" s="196" t="s">
        <v>355</v>
      </c>
      <c r="D111" s="196"/>
      <c r="E111" s="99"/>
      <c r="F111" s="100" t="s">
        <v>250</v>
      </c>
      <c r="G111" s="196" t="s">
        <v>359</v>
      </c>
      <c r="H111" s="196"/>
      <c r="I111" s="196"/>
      <c r="J111" s="196"/>
      <c r="K111" s="196"/>
      <c r="L111" s="196"/>
      <c r="M111" s="196"/>
      <c r="N111" s="197"/>
    </row>
    <row r="112" spans="2:14" ht="15">
      <c r="B112" s="98" t="s">
        <v>252</v>
      </c>
      <c r="C112" s="196" t="s">
        <v>353</v>
      </c>
      <c r="D112" s="196"/>
      <c r="E112" s="99"/>
      <c r="F112" s="100" t="s">
        <v>254</v>
      </c>
      <c r="G112" s="196" t="s">
        <v>357</v>
      </c>
      <c r="H112" s="196"/>
      <c r="I112" s="196"/>
      <c r="J112" s="196"/>
      <c r="K112" s="196"/>
      <c r="L112" s="196"/>
      <c r="M112" s="196"/>
      <c r="N112" s="197"/>
    </row>
    <row r="113" spans="2:14" ht="15">
      <c r="B113" s="198" t="s">
        <v>328</v>
      </c>
      <c r="C113" s="199"/>
      <c r="D113" s="199"/>
      <c r="E113" s="101"/>
      <c r="F113" s="199" t="s">
        <v>328</v>
      </c>
      <c r="G113" s="199"/>
      <c r="H113" s="199"/>
      <c r="I113" s="199"/>
      <c r="J113" s="199"/>
      <c r="K113" s="199"/>
      <c r="L113" s="199"/>
      <c r="M113" s="199"/>
      <c r="N113" s="200"/>
    </row>
    <row r="114" spans="2:14" ht="15">
      <c r="B114" s="102" t="s">
        <v>329</v>
      </c>
      <c r="C114" s="196" t="s">
        <v>355</v>
      </c>
      <c r="D114" s="196"/>
      <c r="E114" s="99"/>
      <c r="F114" s="103" t="s">
        <v>329</v>
      </c>
      <c r="G114" s="196" t="s">
        <v>359</v>
      </c>
      <c r="H114" s="196"/>
      <c r="I114" s="196"/>
      <c r="J114" s="196"/>
      <c r="K114" s="196"/>
      <c r="L114" s="196"/>
      <c r="M114" s="196"/>
      <c r="N114" s="197"/>
    </row>
    <row r="115" spans="2:14" ht="15.75" thickBot="1">
      <c r="B115" s="104" t="s">
        <v>329</v>
      </c>
      <c r="C115" s="196" t="s">
        <v>353</v>
      </c>
      <c r="D115" s="196"/>
      <c r="E115" s="105"/>
      <c r="F115" s="106" t="s">
        <v>329</v>
      </c>
      <c r="G115" s="196" t="s">
        <v>357</v>
      </c>
      <c r="H115" s="196"/>
      <c r="I115" s="196"/>
      <c r="J115" s="196"/>
      <c r="K115" s="196"/>
      <c r="L115" s="196"/>
      <c r="M115" s="196"/>
      <c r="N115" s="197"/>
    </row>
    <row r="116" spans="2:14" ht="15">
      <c r="B116" s="91"/>
      <c r="N116" s="94"/>
    </row>
    <row r="117" spans="2:14" ht="15.75" thickBot="1">
      <c r="B117" s="107" t="s">
        <v>259</v>
      </c>
      <c r="F117" s="108">
        <v>1</v>
      </c>
      <c r="G117" s="108">
        <v>2</v>
      </c>
      <c r="H117" s="108">
        <v>3</v>
      </c>
      <c r="I117" s="108">
        <v>4</v>
      </c>
      <c r="J117" s="108">
        <v>5</v>
      </c>
      <c r="K117" s="201" t="s">
        <v>194</v>
      </c>
      <c r="L117" s="201"/>
      <c r="M117" s="108" t="s">
        <v>260</v>
      </c>
      <c r="N117" s="109" t="s">
        <v>261</v>
      </c>
    </row>
    <row r="118" spans="2:14" ht="15">
      <c r="B118" s="110" t="s">
        <v>262</v>
      </c>
      <c r="C118" s="202" t="str">
        <f>IF(C111&gt;"",C111&amp;" - "&amp;G111,"")</f>
        <v>Turi Emily - Bril Taisiia</v>
      </c>
      <c r="D118" s="202"/>
      <c r="E118" s="111"/>
      <c r="F118" s="112">
        <v>5</v>
      </c>
      <c r="G118" s="112">
        <v>8</v>
      </c>
      <c r="H118" s="112">
        <v>13</v>
      </c>
      <c r="I118" s="112"/>
      <c r="J118" s="113"/>
      <c r="K118" s="114">
        <f>IF(ISBLANK(F118),"",COUNTIF(F118:J118,"&gt;=0"))</f>
        <v>3</v>
      </c>
      <c r="L118" s="115">
        <f>IF(ISBLANK(F118),"",IF(LEFT(F118)="-",1,0)+IF(LEFT(G118)="-",1,0)+IF(LEFT(H118)="-",1,0)+IF(LEFT(I118)="-",1,0)+IF(LEFT(J118)="-",1,0))</f>
        <v>0</v>
      </c>
      <c r="M118" s="116">
        <f aca="true" t="shared" si="4" ref="M118:N122">IF(K118=3,1,"")</f>
        <v>1</v>
      </c>
      <c r="N118" s="117">
        <f t="shared" si="4"/>
      </c>
    </row>
    <row r="119" spans="2:14" ht="15">
      <c r="B119" s="110" t="s">
        <v>263</v>
      </c>
      <c r="C119" s="202" t="str">
        <f>IF(C112&gt;"",C112&amp;" - "&amp;G112,"")</f>
        <v>Turi Sanni - Jiali Lu</v>
      </c>
      <c r="D119" s="202"/>
      <c r="E119" s="111"/>
      <c r="F119" s="112">
        <v>-5</v>
      </c>
      <c r="G119" s="112">
        <v>-7</v>
      </c>
      <c r="H119" s="112">
        <v>6</v>
      </c>
      <c r="I119" s="112">
        <v>-9</v>
      </c>
      <c r="J119" s="118"/>
      <c r="K119" s="103">
        <f>IF(ISBLANK(F119),"",COUNTIF(F119:J119,"&gt;=0"))</f>
        <v>1</v>
      </c>
      <c r="L119" s="119">
        <f>IF(ISBLANK(F119),"",IF(LEFT(F119)="-",1,0)+IF(LEFT(G119)="-",1,0)+IF(LEFT(H119)="-",1,0)+IF(LEFT(I119)="-",1,0)+IF(LEFT(J119)="-",1,0))</f>
        <v>3</v>
      </c>
      <c r="M119" s="120">
        <f t="shared" si="4"/>
      </c>
      <c r="N119" s="121">
        <f t="shared" si="4"/>
        <v>1</v>
      </c>
    </row>
    <row r="120" spans="2:14" ht="15">
      <c r="B120" s="122" t="s">
        <v>330</v>
      </c>
      <c r="C120" s="123" t="str">
        <f>IF(C114&gt;"",C114&amp;" / "&amp;C115,"")</f>
        <v>Turi Emily / Turi Sanni</v>
      </c>
      <c r="D120" s="123" t="str">
        <f>IF(G114&gt;"",G114&amp;" / "&amp;G115,"")</f>
        <v>Bril Taisiia / Jiali Lu</v>
      </c>
      <c r="E120" s="124"/>
      <c r="F120" s="112">
        <v>9</v>
      </c>
      <c r="G120" s="112">
        <v>9</v>
      </c>
      <c r="H120" s="112">
        <v>8</v>
      </c>
      <c r="I120" s="112"/>
      <c r="J120" s="118"/>
      <c r="K120" s="103">
        <f>IF(ISBLANK(F120),"",COUNTIF(F120:J120,"&gt;=0"))</f>
        <v>3</v>
      </c>
      <c r="L120" s="119">
        <f>IF(ISBLANK(F120),"",IF(LEFT(F120)="-",1,0)+IF(LEFT(G120)="-",1,0)+IF(LEFT(H120)="-",1,0)+IF(LEFT(I120)="-",1,0)+IF(LEFT(J120)="-",1,0))</f>
        <v>0</v>
      </c>
      <c r="M120" s="120">
        <f t="shared" si="4"/>
        <v>1</v>
      </c>
      <c r="N120" s="121">
        <f t="shared" si="4"/>
      </c>
    </row>
    <row r="121" spans="2:14" ht="15">
      <c r="B121" s="110" t="s">
        <v>265</v>
      </c>
      <c r="C121" s="202" t="str">
        <f>IF(C111&gt;"",C111&amp;" - "&amp;G112,"")</f>
        <v>Turi Emily - Jiali Lu</v>
      </c>
      <c r="D121" s="202"/>
      <c r="E121" s="111"/>
      <c r="F121" s="112">
        <v>-6</v>
      </c>
      <c r="G121" s="112">
        <v>8</v>
      </c>
      <c r="H121" s="112">
        <v>-8</v>
      </c>
      <c r="I121" s="112">
        <v>-5</v>
      </c>
      <c r="J121" s="118"/>
      <c r="K121" s="103">
        <f>IF(ISBLANK(F121),"",COUNTIF(F121:J121,"&gt;=0"))</f>
        <v>1</v>
      </c>
      <c r="L121" s="119">
        <f>IF(ISBLANK(F121),"",IF(LEFT(F121)="-",1,0)+IF(LEFT(G121)="-",1,0)+IF(LEFT(H121)="-",1,0)+IF(LEFT(I121)="-",1,0)+IF(LEFT(J121)="-",1,0))</f>
        <v>3</v>
      </c>
      <c r="M121" s="120">
        <f t="shared" si="4"/>
      </c>
      <c r="N121" s="121">
        <f t="shared" si="4"/>
        <v>1</v>
      </c>
    </row>
    <row r="122" spans="2:14" ht="15.75" thickBot="1">
      <c r="B122" s="110" t="s">
        <v>266</v>
      </c>
      <c r="C122" s="202" t="str">
        <f>IF(C112&gt;"",C112&amp;" - "&amp;G111,"")</f>
        <v>Turi Sanni - Bril Taisiia</v>
      </c>
      <c r="D122" s="202"/>
      <c r="E122" s="111"/>
      <c r="F122" s="112">
        <v>6</v>
      </c>
      <c r="G122" s="112">
        <v>6</v>
      </c>
      <c r="H122" s="112">
        <v>6</v>
      </c>
      <c r="I122" s="112"/>
      <c r="J122" s="118"/>
      <c r="K122" s="106">
        <f>IF(ISBLANK(F122),"",COUNTIF(F122:J122,"&gt;=0"))</f>
        <v>3</v>
      </c>
      <c r="L122" s="125">
        <f>IF(ISBLANK(F122),"",IF(LEFT(F122)="-",1,0)+IF(LEFT(G122)="-",1,0)+IF(LEFT(H122)="-",1,0)+IF(LEFT(I122)="-",1,0)+IF(LEFT(J122)="-",1,0))</f>
        <v>0</v>
      </c>
      <c r="M122" s="126">
        <f t="shared" si="4"/>
        <v>1</v>
      </c>
      <c r="N122" s="127">
        <f t="shared" si="4"/>
      </c>
    </row>
    <row r="123" spans="2:14" ht="19.5" thickBot="1">
      <c r="B123" s="91"/>
      <c r="F123" s="128"/>
      <c r="G123" s="128"/>
      <c r="H123" s="128"/>
      <c r="I123" s="203" t="s">
        <v>267</v>
      </c>
      <c r="J123" s="203"/>
      <c r="K123" s="129">
        <f>COUNTIF(K118:K122,"=3")</f>
        <v>3</v>
      </c>
      <c r="L123" s="130">
        <f>COUNTIF(L118:L122,"=3")</f>
        <v>2</v>
      </c>
      <c r="M123" s="131">
        <f>SUM(M118:M122)</f>
        <v>3</v>
      </c>
      <c r="N123" s="132">
        <f>SUM(N118:N122)</f>
        <v>2</v>
      </c>
    </row>
    <row r="124" spans="2:14" ht="15">
      <c r="B124" s="133" t="s">
        <v>268</v>
      </c>
      <c r="N124" s="94"/>
    </row>
    <row r="125" spans="2:14" ht="15">
      <c r="B125" s="134" t="s">
        <v>269</v>
      </c>
      <c r="D125" s="135" t="s">
        <v>270</v>
      </c>
      <c r="F125" s="135" t="s">
        <v>208</v>
      </c>
      <c r="G125" s="135"/>
      <c r="H125" s="136"/>
      <c r="J125" s="204" t="s">
        <v>271</v>
      </c>
      <c r="K125" s="204"/>
      <c r="L125" s="204"/>
      <c r="M125" s="204"/>
      <c r="N125" s="205"/>
    </row>
    <row r="126" spans="2:14" ht="21.75" thickBot="1">
      <c r="B126" s="206"/>
      <c r="C126" s="207"/>
      <c r="D126" s="207"/>
      <c r="E126" s="128"/>
      <c r="F126" s="207"/>
      <c r="G126" s="207"/>
      <c r="H126" s="207"/>
      <c r="I126" s="207"/>
      <c r="J126" s="208" t="str">
        <f>IF(M123=3,C110,IF(N123=3,G110,""))</f>
        <v>KoKu</v>
      </c>
      <c r="K126" s="208"/>
      <c r="L126" s="208"/>
      <c r="M126" s="208"/>
      <c r="N126" s="209"/>
    </row>
    <row r="127" spans="2:14" ht="15"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9"/>
    </row>
    <row r="131" spans="2:14" ht="15">
      <c r="B131" s="86"/>
      <c r="C131" s="87"/>
      <c r="D131" s="87"/>
      <c r="E131" s="87"/>
      <c r="F131" s="88"/>
      <c r="G131" s="89" t="s">
        <v>236</v>
      </c>
      <c r="H131" s="90"/>
      <c r="I131" s="191" t="s">
        <v>319</v>
      </c>
      <c r="J131" s="192"/>
      <c r="K131" s="192"/>
      <c r="L131" s="192"/>
      <c r="M131" s="192"/>
      <c r="N131" s="193"/>
    </row>
    <row r="132" spans="2:14" ht="15">
      <c r="B132" s="91"/>
      <c r="C132" s="47" t="s">
        <v>238</v>
      </c>
      <c r="D132" s="47"/>
      <c r="F132" s="42"/>
      <c r="G132" s="89" t="s">
        <v>239</v>
      </c>
      <c r="H132" s="92"/>
      <c r="I132" s="191" t="s">
        <v>240</v>
      </c>
      <c r="J132" s="192"/>
      <c r="K132" s="192"/>
      <c r="L132" s="192"/>
      <c r="M132" s="192"/>
      <c r="N132" s="193"/>
    </row>
    <row r="133" spans="2:14" ht="15.75">
      <c r="B133" s="91"/>
      <c r="C133" s="93" t="s">
        <v>320</v>
      </c>
      <c r="D133" s="93"/>
      <c r="F133" s="42"/>
      <c r="G133" s="89" t="s">
        <v>241</v>
      </c>
      <c r="H133" s="92"/>
      <c r="I133" s="191" t="s">
        <v>352</v>
      </c>
      <c r="J133" s="192"/>
      <c r="K133" s="192"/>
      <c r="L133" s="192"/>
      <c r="M133" s="192"/>
      <c r="N133" s="193"/>
    </row>
    <row r="134" spans="2:14" ht="15.75">
      <c r="B134" s="91"/>
      <c r="C134" s="39" t="s">
        <v>322</v>
      </c>
      <c r="D134" s="93"/>
      <c r="F134" s="42"/>
      <c r="G134" s="89" t="s">
        <v>323</v>
      </c>
      <c r="H134" s="92"/>
      <c r="I134" s="192">
        <v>45416</v>
      </c>
      <c r="J134" s="192"/>
      <c r="K134" s="192"/>
      <c r="L134" s="192"/>
      <c r="M134" s="192"/>
      <c r="N134" s="193"/>
    </row>
    <row r="135" spans="2:14" ht="15.75" thickBot="1">
      <c r="B135" s="91"/>
      <c r="N135" s="94"/>
    </row>
    <row r="136" spans="2:14" ht="15">
      <c r="B136" s="95" t="s">
        <v>246</v>
      </c>
      <c r="C136" s="194" t="s">
        <v>7</v>
      </c>
      <c r="D136" s="194"/>
      <c r="E136" s="96"/>
      <c r="F136" s="97" t="s">
        <v>247</v>
      </c>
      <c r="G136" s="194" t="s">
        <v>21</v>
      </c>
      <c r="H136" s="194"/>
      <c r="I136" s="194"/>
      <c r="J136" s="194"/>
      <c r="K136" s="194"/>
      <c r="L136" s="194"/>
      <c r="M136" s="194"/>
      <c r="N136" s="195"/>
    </row>
    <row r="137" spans="2:14" ht="15">
      <c r="B137" s="98" t="s">
        <v>248</v>
      </c>
      <c r="C137" s="196" t="s">
        <v>356</v>
      </c>
      <c r="D137" s="196"/>
      <c r="E137" s="99"/>
      <c r="F137" s="100" t="s">
        <v>250</v>
      </c>
      <c r="G137" s="196" t="s">
        <v>375</v>
      </c>
      <c r="H137" s="196"/>
      <c r="I137" s="196"/>
      <c r="J137" s="196"/>
      <c r="K137" s="196"/>
      <c r="L137" s="196"/>
      <c r="M137" s="196"/>
      <c r="N137" s="197"/>
    </row>
    <row r="138" spans="2:14" ht="15">
      <c r="B138" s="98" t="s">
        <v>252</v>
      </c>
      <c r="C138" s="196" t="s">
        <v>354</v>
      </c>
      <c r="D138" s="196"/>
      <c r="E138" s="99"/>
      <c r="F138" s="100" t="s">
        <v>254</v>
      </c>
      <c r="G138" s="196" t="s">
        <v>358</v>
      </c>
      <c r="H138" s="196"/>
      <c r="I138" s="196"/>
      <c r="J138" s="196"/>
      <c r="K138" s="196"/>
      <c r="L138" s="196"/>
      <c r="M138" s="196"/>
      <c r="N138" s="197"/>
    </row>
    <row r="139" spans="2:14" ht="15">
      <c r="B139" s="198" t="s">
        <v>328</v>
      </c>
      <c r="C139" s="199"/>
      <c r="D139" s="199"/>
      <c r="E139" s="101"/>
      <c r="F139" s="199" t="s">
        <v>328</v>
      </c>
      <c r="G139" s="199"/>
      <c r="H139" s="199"/>
      <c r="I139" s="199"/>
      <c r="J139" s="199"/>
      <c r="K139" s="199"/>
      <c r="L139" s="199"/>
      <c r="M139" s="199"/>
      <c r="N139" s="200"/>
    </row>
    <row r="140" spans="2:14" ht="15">
      <c r="B140" s="102" t="s">
        <v>329</v>
      </c>
      <c r="C140" s="196" t="s">
        <v>356</v>
      </c>
      <c r="D140" s="196"/>
      <c r="E140" s="99"/>
      <c r="F140" s="103" t="s">
        <v>329</v>
      </c>
      <c r="G140" s="196" t="s">
        <v>375</v>
      </c>
      <c r="H140" s="196"/>
      <c r="I140" s="196"/>
      <c r="J140" s="196"/>
      <c r="K140" s="196"/>
      <c r="L140" s="196"/>
      <c r="M140" s="196"/>
      <c r="N140" s="197"/>
    </row>
    <row r="141" spans="2:14" ht="15.75" thickBot="1">
      <c r="B141" s="104" t="s">
        <v>329</v>
      </c>
      <c r="C141" s="196" t="s">
        <v>354</v>
      </c>
      <c r="D141" s="196"/>
      <c r="E141" s="105"/>
      <c r="F141" s="106" t="s">
        <v>329</v>
      </c>
      <c r="G141" s="196" t="s">
        <v>358</v>
      </c>
      <c r="H141" s="196"/>
      <c r="I141" s="196"/>
      <c r="J141" s="196"/>
      <c r="K141" s="196"/>
      <c r="L141" s="196"/>
      <c r="M141" s="196"/>
      <c r="N141" s="197"/>
    </row>
    <row r="142" spans="2:14" ht="15">
      <c r="B142" s="91"/>
      <c r="N142" s="94"/>
    </row>
    <row r="143" spans="2:14" ht="15.75" thickBot="1">
      <c r="B143" s="107" t="s">
        <v>259</v>
      </c>
      <c r="F143" s="108">
        <v>1</v>
      </c>
      <c r="G143" s="108">
        <v>2</v>
      </c>
      <c r="H143" s="108">
        <v>3</v>
      </c>
      <c r="I143" s="108">
        <v>4</v>
      </c>
      <c r="J143" s="108">
        <v>5</v>
      </c>
      <c r="K143" s="201" t="s">
        <v>194</v>
      </c>
      <c r="L143" s="201"/>
      <c r="M143" s="108" t="s">
        <v>260</v>
      </c>
      <c r="N143" s="109" t="s">
        <v>261</v>
      </c>
    </row>
    <row r="144" spans="2:14" ht="15">
      <c r="B144" s="110" t="s">
        <v>262</v>
      </c>
      <c r="C144" s="202" t="str">
        <f>IF(C137&gt;"",C137&amp;" - "&amp;G137,"")</f>
        <v>Enriquez Jaimielee - Estrada Noso Paola</v>
      </c>
      <c r="D144" s="202"/>
      <c r="E144" s="111"/>
      <c r="F144" s="112">
        <v>3</v>
      </c>
      <c r="G144" s="112">
        <v>3</v>
      </c>
      <c r="H144" s="112">
        <v>0</v>
      </c>
      <c r="I144" s="112"/>
      <c r="J144" s="113"/>
      <c r="K144" s="114">
        <f>IF(ISBLANK(F144),"",COUNTIF(F144:J144,"&gt;=0"))</f>
        <v>3</v>
      </c>
      <c r="L144" s="115">
        <f>IF(ISBLANK(F144),"",IF(LEFT(F144)="-",1,0)+IF(LEFT(G144)="-",1,0)+IF(LEFT(H144)="-",1,0)+IF(LEFT(I144)="-",1,0)+IF(LEFT(J144)="-",1,0))</f>
        <v>0</v>
      </c>
      <c r="M144" s="116">
        <f aca="true" t="shared" si="5" ref="M144:N148">IF(K144=3,1,"")</f>
        <v>1</v>
      </c>
      <c r="N144" s="117">
        <f t="shared" si="5"/>
      </c>
    </row>
    <row r="145" spans="2:14" ht="15">
      <c r="B145" s="110" t="s">
        <v>263</v>
      </c>
      <c r="C145" s="202" t="str">
        <f>IF(C138&gt;"",C138&amp;" - "&amp;G138,"")</f>
        <v>Salonen Liia - Kadar Kamilla</v>
      </c>
      <c r="D145" s="202"/>
      <c r="E145" s="111"/>
      <c r="F145" s="112">
        <v>-8</v>
      </c>
      <c r="G145" s="112">
        <v>-10</v>
      </c>
      <c r="H145" s="112">
        <v>9</v>
      </c>
      <c r="I145" s="112">
        <v>-9</v>
      </c>
      <c r="J145" s="118"/>
      <c r="K145" s="103">
        <f>IF(ISBLANK(F145),"",COUNTIF(F145:J145,"&gt;=0"))</f>
        <v>1</v>
      </c>
      <c r="L145" s="119">
        <f>IF(ISBLANK(F145),"",IF(LEFT(F145)="-",1,0)+IF(LEFT(G145)="-",1,0)+IF(LEFT(H145)="-",1,0)+IF(LEFT(I145)="-",1,0)+IF(LEFT(J145)="-",1,0))</f>
        <v>3</v>
      </c>
      <c r="M145" s="120">
        <f t="shared" si="5"/>
      </c>
      <c r="N145" s="121">
        <f t="shared" si="5"/>
        <v>1</v>
      </c>
    </row>
    <row r="146" spans="2:14" ht="15">
      <c r="B146" s="122" t="s">
        <v>330</v>
      </c>
      <c r="C146" s="123" t="str">
        <f>IF(C140&gt;"",C140&amp;" / "&amp;C141,"")</f>
        <v>Enriquez Jaimielee / Salonen Liia</v>
      </c>
      <c r="D146" s="123" t="str">
        <f>IF(G140&gt;"",G140&amp;" / "&amp;G141,"")</f>
        <v>Estrada Noso Paola / Kadar Kamilla</v>
      </c>
      <c r="E146" s="124"/>
      <c r="F146" s="112">
        <v>-5</v>
      </c>
      <c r="G146" s="112">
        <v>9</v>
      </c>
      <c r="H146" s="112">
        <v>11</v>
      </c>
      <c r="I146" s="112">
        <v>7</v>
      </c>
      <c r="J146" s="118"/>
      <c r="K146" s="103">
        <f>IF(ISBLANK(F146),"",COUNTIF(F146:J146,"&gt;=0"))</f>
        <v>3</v>
      </c>
      <c r="L146" s="119">
        <f>IF(ISBLANK(F146),"",IF(LEFT(F146)="-",1,0)+IF(LEFT(G146)="-",1,0)+IF(LEFT(H146)="-",1,0)+IF(LEFT(I146)="-",1,0)+IF(LEFT(J146)="-",1,0))</f>
        <v>1</v>
      </c>
      <c r="M146" s="120">
        <f t="shared" si="5"/>
        <v>1</v>
      </c>
      <c r="N146" s="121">
        <f t="shared" si="5"/>
      </c>
    </row>
    <row r="147" spans="2:14" ht="15">
      <c r="B147" s="110" t="s">
        <v>265</v>
      </c>
      <c r="C147" s="202" t="str">
        <f>IF(C137&gt;"",C137&amp;" - "&amp;G138,"")</f>
        <v>Enriquez Jaimielee - Kadar Kamilla</v>
      </c>
      <c r="D147" s="202"/>
      <c r="E147" s="111"/>
      <c r="F147" s="112">
        <v>-9</v>
      </c>
      <c r="G147" s="112">
        <v>1</v>
      </c>
      <c r="H147" s="112">
        <v>2</v>
      </c>
      <c r="I147" s="112">
        <v>5</v>
      </c>
      <c r="J147" s="118"/>
      <c r="K147" s="103">
        <f>IF(ISBLANK(F147),"",COUNTIF(F147:J147,"&gt;=0"))</f>
        <v>3</v>
      </c>
      <c r="L147" s="119">
        <f>IF(ISBLANK(F147),"",IF(LEFT(F147)="-",1,0)+IF(LEFT(G147)="-",1,0)+IF(LEFT(H147)="-",1,0)+IF(LEFT(I147)="-",1,0)+IF(LEFT(J147)="-",1,0))</f>
        <v>1</v>
      </c>
      <c r="M147" s="120">
        <f t="shared" si="5"/>
        <v>1</v>
      </c>
      <c r="N147" s="121">
        <f t="shared" si="5"/>
      </c>
    </row>
    <row r="148" spans="2:14" ht="15.75" thickBot="1">
      <c r="B148" s="110" t="s">
        <v>266</v>
      </c>
      <c r="C148" s="202" t="str">
        <f>IF(C138&gt;"",C138&amp;" - "&amp;G137,"")</f>
        <v>Salonen Liia - Estrada Noso Paola</v>
      </c>
      <c r="D148" s="202"/>
      <c r="E148" s="111"/>
      <c r="F148" s="112"/>
      <c r="G148" s="112"/>
      <c r="H148" s="112"/>
      <c r="I148" s="112"/>
      <c r="J148" s="118"/>
      <c r="K148" s="106">
        <f>IF(ISBLANK(F148),"",COUNTIF(F148:J148,"&gt;=0"))</f>
      </c>
      <c r="L148" s="125">
        <f>IF(ISBLANK(F148),"",IF(LEFT(F148)="-",1,0)+IF(LEFT(G148)="-",1,0)+IF(LEFT(H148)="-",1,0)+IF(LEFT(I148)="-",1,0)+IF(LEFT(J148)="-",1,0))</f>
      </c>
      <c r="M148" s="126">
        <f t="shared" si="5"/>
      </c>
      <c r="N148" s="127">
        <f t="shared" si="5"/>
      </c>
    </row>
    <row r="149" spans="2:14" ht="19.5" thickBot="1">
      <c r="B149" s="91"/>
      <c r="F149" s="128"/>
      <c r="G149" s="128"/>
      <c r="H149" s="128"/>
      <c r="I149" s="203" t="s">
        <v>267</v>
      </c>
      <c r="J149" s="203"/>
      <c r="K149" s="129">
        <f>COUNTIF(K144:K148,"=3")</f>
        <v>3</v>
      </c>
      <c r="L149" s="130">
        <f>COUNTIF(L144:L148,"=3")</f>
        <v>1</v>
      </c>
      <c r="M149" s="131">
        <f>SUM(M144:M148)</f>
        <v>3</v>
      </c>
      <c r="N149" s="132">
        <f>SUM(N144:N148)</f>
        <v>1</v>
      </c>
    </row>
    <row r="150" spans="2:14" ht="15">
      <c r="B150" s="133" t="s">
        <v>268</v>
      </c>
      <c r="N150" s="94"/>
    </row>
    <row r="151" spans="2:14" ht="15">
      <c r="B151" s="134" t="s">
        <v>269</v>
      </c>
      <c r="D151" s="135" t="s">
        <v>270</v>
      </c>
      <c r="F151" s="135" t="s">
        <v>208</v>
      </c>
      <c r="G151" s="135"/>
      <c r="H151" s="136"/>
      <c r="J151" s="204" t="s">
        <v>271</v>
      </c>
      <c r="K151" s="204"/>
      <c r="L151" s="204"/>
      <c r="M151" s="204"/>
      <c r="N151" s="205"/>
    </row>
    <row r="152" spans="2:14" ht="21.75" thickBot="1">
      <c r="B152" s="206"/>
      <c r="C152" s="207"/>
      <c r="D152" s="207"/>
      <c r="E152" s="128"/>
      <c r="F152" s="207"/>
      <c r="G152" s="207"/>
      <c r="H152" s="207"/>
      <c r="I152" s="207"/>
      <c r="J152" s="208" t="str">
        <f>IF(M149=3,C136,IF(N149=3,G136,""))</f>
        <v>TIP-70</v>
      </c>
      <c r="K152" s="208"/>
      <c r="L152" s="208"/>
      <c r="M152" s="208"/>
      <c r="N152" s="209"/>
    </row>
    <row r="153" spans="2:14" ht="15">
      <c r="B153" s="137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9"/>
    </row>
  </sheetData>
  <sheetProtection/>
  <mergeCells count="156">
    <mergeCell ref="C145:D145"/>
    <mergeCell ref="C147:D147"/>
    <mergeCell ref="C148:D148"/>
    <mergeCell ref="I149:J149"/>
    <mergeCell ref="J151:N151"/>
    <mergeCell ref="B152:D152"/>
    <mergeCell ref="F152:I152"/>
    <mergeCell ref="J152:N152"/>
    <mergeCell ref="C140:D140"/>
    <mergeCell ref="G140:N140"/>
    <mergeCell ref="C141:D141"/>
    <mergeCell ref="G141:N141"/>
    <mergeCell ref="K143:L143"/>
    <mergeCell ref="C144:D144"/>
    <mergeCell ref="C137:D137"/>
    <mergeCell ref="G137:N137"/>
    <mergeCell ref="C138:D138"/>
    <mergeCell ref="G138:N138"/>
    <mergeCell ref="B139:D139"/>
    <mergeCell ref="F139:N139"/>
    <mergeCell ref="I131:N131"/>
    <mergeCell ref="I132:N132"/>
    <mergeCell ref="I133:N133"/>
    <mergeCell ref="I134:N134"/>
    <mergeCell ref="C136:D136"/>
    <mergeCell ref="G136:N136"/>
    <mergeCell ref="C119:D119"/>
    <mergeCell ref="C121:D121"/>
    <mergeCell ref="C122:D122"/>
    <mergeCell ref="I123:J123"/>
    <mergeCell ref="J125:N125"/>
    <mergeCell ref="B126:D126"/>
    <mergeCell ref="F126:I126"/>
    <mergeCell ref="J126:N126"/>
    <mergeCell ref="C114:D114"/>
    <mergeCell ref="G114:N114"/>
    <mergeCell ref="C115:D115"/>
    <mergeCell ref="G115:N115"/>
    <mergeCell ref="K117:L117"/>
    <mergeCell ref="C118:D118"/>
    <mergeCell ref="C111:D111"/>
    <mergeCell ref="G111:N111"/>
    <mergeCell ref="C112:D112"/>
    <mergeCell ref="G112:N112"/>
    <mergeCell ref="B113:D113"/>
    <mergeCell ref="F113:N113"/>
    <mergeCell ref="I105:N105"/>
    <mergeCell ref="I106:N106"/>
    <mergeCell ref="I107:N107"/>
    <mergeCell ref="I108:N108"/>
    <mergeCell ref="C110:D110"/>
    <mergeCell ref="G110:N110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7:D67"/>
    <mergeCell ref="C69:D69"/>
    <mergeCell ref="C70:D70"/>
    <mergeCell ref="I71:J71"/>
    <mergeCell ref="J73:N73"/>
    <mergeCell ref="B74:D74"/>
    <mergeCell ref="F74:I74"/>
    <mergeCell ref="J74:N74"/>
    <mergeCell ref="C62:D62"/>
    <mergeCell ref="G62:N62"/>
    <mergeCell ref="C63:D63"/>
    <mergeCell ref="G63:N63"/>
    <mergeCell ref="K65:L65"/>
    <mergeCell ref="C66:D66"/>
    <mergeCell ref="C59:D59"/>
    <mergeCell ref="G59:N59"/>
    <mergeCell ref="C60:D60"/>
    <mergeCell ref="G60:N60"/>
    <mergeCell ref="B61:D61"/>
    <mergeCell ref="F61:N61"/>
    <mergeCell ref="I53:N53"/>
    <mergeCell ref="I54:N54"/>
    <mergeCell ref="I55:N55"/>
    <mergeCell ref="I56:N56"/>
    <mergeCell ref="C58:D58"/>
    <mergeCell ref="G58:N58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153"/>
  <sheetViews>
    <sheetView zoomScalePageLayoutView="0" workbookViewId="0" topLeftCell="A1">
      <selection activeCell="P2" sqref="P2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6384" width="8.8515625" style="39" customWidth="1"/>
  </cols>
  <sheetData>
    <row r="1" spans="2:14" ht="15">
      <c r="B1" s="86"/>
      <c r="C1" s="87"/>
      <c r="D1" s="87"/>
      <c r="E1" s="87"/>
      <c r="F1" s="88"/>
      <c r="G1" s="89" t="s">
        <v>236</v>
      </c>
      <c r="H1" s="90"/>
      <c r="I1" s="191" t="s">
        <v>319</v>
      </c>
      <c r="J1" s="192"/>
      <c r="K1" s="192"/>
      <c r="L1" s="192"/>
      <c r="M1" s="192"/>
      <c r="N1" s="193"/>
    </row>
    <row r="2" spans="2:14" ht="15">
      <c r="B2" s="91"/>
      <c r="C2" s="47" t="s">
        <v>238</v>
      </c>
      <c r="D2" s="47"/>
      <c r="F2" s="42"/>
      <c r="G2" s="89" t="s">
        <v>239</v>
      </c>
      <c r="H2" s="92"/>
      <c r="I2" s="191" t="s">
        <v>240</v>
      </c>
      <c r="J2" s="192"/>
      <c r="K2" s="192"/>
      <c r="L2" s="192"/>
      <c r="M2" s="192"/>
      <c r="N2" s="193"/>
    </row>
    <row r="3" spans="2:14" ht="15.75">
      <c r="B3" s="91"/>
      <c r="C3" s="93" t="s">
        <v>320</v>
      </c>
      <c r="D3" s="93"/>
      <c r="F3" s="42"/>
      <c r="G3" s="89" t="s">
        <v>241</v>
      </c>
      <c r="H3" s="92"/>
      <c r="I3" s="191" t="s">
        <v>352</v>
      </c>
      <c r="J3" s="192"/>
      <c r="K3" s="192"/>
      <c r="L3" s="192"/>
      <c r="M3" s="192"/>
      <c r="N3" s="193"/>
    </row>
    <row r="4" spans="2:14" ht="15.75">
      <c r="B4" s="91"/>
      <c r="C4" s="39" t="s">
        <v>322</v>
      </c>
      <c r="D4" s="93"/>
      <c r="F4" s="42"/>
      <c r="G4" s="89" t="s">
        <v>323</v>
      </c>
      <c r="H4" s="92"/>
      <c r="I4" s="192">
        <v>45416</v>
      </c>
      <c r="J4" s="192"/>
      <c r="K4" s="192"/>
      <c r="L4" s="192"/>
      <c r="M4" s="192"/>
      <c r="N4" s="193"/>
    </row>
    <row r="5" spans="2:14" ht="15.75" thickBot="1">
      <c r="B5" s="91"/>
      <c r="N5" s="94"/>
    </row>
    <row r="6" spans="2:14" ht="15">
      <c r="B6" s="95" t="s">
        <v>246</v>
      </c>
      <c r="C6" s="194" t="s">
        <v>35</v>
      </c>
      <c r="D6" s="194"/>
      <c r="E6" s="96"/>
      <c r="F6" s="97" t="s">
        <v>247</v>
      </c>
      <c r="G6" s="194" t="s">
        <v>25</v>
      </c>
      <c r="H6" s="194"/>
      <c r="I6" s="194"/>
      <c r="J6" s="194"/>
      <c r="K6" s="194"/>
      <c r="L6" s="194"/>
      <c r="M6" s="194"/>
      <c r="N6" s="195"/>
    </row>
    <row r="7" spans="2:14" ht="15">
      <c r="B7" s="98" t="s">
        <v>248</v>
      </c>
      <c r="C7" s="196" t="s">
        <v>361</v>
      </c>
      <c r="D7" s="196"/>
      <c r="E7" s="99"/>
      <c r="F7" s="100" t="s">
        <v>250</v>
      </c>
      <c r="G7" s="196" t="s">
        <v>357</v>
      </c>
      <c r="H7" s="196"/>
      <c r="I7" s="196"/>
      <c r="J7" s="196"/>
      <c r="K7" s="196"/>
      <c r="L7" s="196"/>
      <c r="M7" s="196"/>
      <c r="N7" s="197"/>
    </row>
    <row r="8" spans="2:14" ht="15">
      <c r="B8" s="98" t="s">
        <v>252</v>
      </c>
      <c r="C8" s="196" t="s">
        <v>362</v>
      </c>
      <c r="D8" s="196"/>
      <c r="E8" s="99"/>
      <c r="F8" s="100" t="s">
        <v>254</v>
      </c>
      <c r="G8" s="196" t="s">
        <v>367</v>
      </c>
      <c r="H8" s="196"/>
      <c r="I8" s="196"/>
      <c r="J8" s="196"/>
      <c r="K8" s="196"/>
      <c r="L8" s="196"/>
      <c r="M8" s="196"/>
      <c r="N8" s="197"/>
    </row>
    <row r="9" spans="2:14" ht="15">
      <c r="B9" s="198" t="s">
        <v>328</v>
      </c>
      <c r="C9" s="199"/>
      <c r="D9" s="199"/>
      <c r="E9" s="101"/>
      <c r="F9" s="199" t="s">
        <v>328</v>
      </c>
      <c r="G9" s="199"/>
      <c r="H9" s="199"/>
      <c r="I9" s="199"/>
      <c r="J9" s="199"/>
      <c r="K9" s="199"/>
      <c r="L9" s="199"/>
      <c r="M9" s="199"/>
      <c r="N9" s="200"/>
    </row>
    <row r="10" spans="2:14" ht="15">
      <c r="B10" s="102" t="s">
        <v>329</v>
      </c>
      <c r="C10" s="196" t="s">
        <v>363</v>
      </c>
      <c r="D10" s="196"/>
      <c r="E10" s="99"/>
      <c r="F10" s="103" t="s">
        <v>329</v>
      </c>
      <c r="G10" s="196" t="s">
        <v>357</v>
      </c>
      <c r="H10" s="196"/>
      <c r="I10" s="196"/>
      <c r="J10" s="196"/>
      <c r="K10" s="196"/>
      <c r="L10" s="196"/>
      <c r="M10" s="196"/>
      <c r="N10" s="197"/>
    </row>
    <row r="11" spans="2:14" ht="15.75" thickBot="1">
      <c r="B11" s="104" t="s">
        <v>329</v>
      </c>
      <c r="C11" s="212" t="s">
        <v>362</v>
      </c>
      <c r="D11" s="212"/>
      <c r="E11" s="105"/>
      <c r="F11" s="106" t="s">
        <v>329</v>
      </c>
      <c r="G11" s="212" t="s">
        <v>367</v>
      </c>
      <c r="H11" s="212"/>
      <c r="I11" s="212"/>
      <c r="J11" s="212"/>
      <c r="K11" s="212"/>
      <c r="L11" s="212"/>
      <c r="M11" s="212"/>
      <c r="N11" s="213"/>
    </row>
    <row r="12" spans="2:14" ht="15">
      <c r="B12" s="91"/>
      <c r="N12" s="94"/>
    </row>
    <row r="13" spans="2:14" ht="15.75" thickBot="1">
      <c r="B13" s="107" t="s">
        <v>259</v>
      </c>
      <c r="F13" s="108">
        <v>1</v>
      </c>
      <c r="G13" s="108">
        <v>2</v>
      </c>
      <c r="H13" s="108">
        <v>3</v>
      </c>
      <c r="I13" s="108">
        <v>4</v>
      </c>
      <c r="J13" s="108">
        <v>5</v>
      </c>
      <c r="K13" s="201" t="s">
        <v>194</v>
      </c>
      <c r="L13" s="201"/>
      <c r="M13" s="108" t="s">
        <v>260</v>
      </c>
      <c r="N13" s="109" t="s">
        <v>261</v>
      </c>
    </row>
    <row r="14" spans="2:14" ht="15">
      <c r="B14" s="110" t="s">
        <v>262</v>
      </c>
      <c r="C14" s="202" t="str">
        <f>IF(C7&gt;"",C7&amp;" - "&amp;G7,"")</f>
        <v>Yang Yixin - Jiali Lu</v>
      </c>
      <c r="D14" s="202"/>
      <c r="E14" s="111"/>
      <c r="F14" s="112">
        <v>9</v>
      </c>
      <c r="G14" s="112">
        <v>7</v>
      </c>
      <c r="H14" s="112">
        <v>4</v>
      </c>
      <c r="I14" s="112"/>
      <c r="J14" s="113"/>
      <c r="K14" s="114">
        <f>IF(ISBLANK(F14),"",COUNTIF(F14:J14,"&gt;=0"))</f>
        <v>3</v>
      </c>
      <c r="L14" s="115">
        <f>IF(ISBLANK(F14),"",IF(LEFT(F14)="-",1,0)+IF(LEFT(G14)="-",1,0)+IF(LEFT(H14)="-",1,0)+IF(LEFT(I14)="-",1,0)+IF(LEFT(J14)="-",1,0))</f>
        <v>0</v>
      </c>
      <c r="M14" s="116">
        <f aca="true" t="shared" si="0" ref="M14:N18">IF(K14=3,1,"")</f>
        <v>1</v>
      </c>
      <c r="N14" s="117">
        <f t="shared" si="0"/>
      </c>
    </row>
    <row r="15" spans="2:14" ht="15">
      <c r="B15" s="110" t="s">
        <v>263</v>
      </c>
      <c r="C15" s="202" t="str">
        <f>IF(C8&gt;"",C8&amp;" - "&amp;G8,"")</f>
        <v>Ylinen Sonja - Jiaqi Luo</v>
      </c>
      <c r="D15" s="202"/>
      <c r="E15" s="111"/>
      <c r="F15" s="112">
        <v>-8</v>
      </c>
      <c r="G15" s="112">
        <v>8</v>
      </c>
      <c r="H15" s="112">
        <v>5</v>
      </c>
      <c r="I15" s="112">
        <v>-9</v>
      </c>
      <c r="J15" s="118">
        <v>-7</v>
      </c>
      <c r="K15" s="103">
        <f>IF(ISBLANK(F15),"",COUNTIF(F15:J15,"&gt;=0"))</f>
        <v>2</v>
      </c>
      <c r="L15" s="119">
        <f>IF(ISBLANK(F15),"",IF(LEFT(F15)="-",1,0)+IF(LEFT(G15)="-",1,0)+IF(LEFT(H15)="-",1,0)+IF(LEFT(I15)="-",1,0)+IF(LEFT(J15)="-",1,0))</f>
        <v>3</v>
      </c>
      <c r="M15" s="120">
        <f t="shared" si="0"/>
      </c>
      <c r="N15" s="121">
        <f t="shared" si="0"/>
        <v>1</v>
      </c>
    </row>
    <row r="16" spans="2:14" ht="15">
      <c r="B16" s="122" t="s">
        <v>330</v>
      </c>
      <c r="C16" s="123" t="str">
        <f>IF(C10&gt;"",C10&amp;" / "&amp;C11,"")</f>
        <v>Sinishin Alisa / Ylinen Sonja</v>
      </c>
      <c r="D16" s="123" t="str">
        <f>IF(G10&gt;"",G10&amp;" / "&amp;G11,"")</f>
        <v>Jiali Lu / Jiaqi Luo</v>
      </c>
      <c r="E16" s="124"/>
      <c r="F16" s="112">
        <v>8</v>
      </c>
      <c r="G16" s="112">
        <v>2</v>
      </c>
      <c r="H16" s="112">
        <v>2</v>
      </c>
      <c r="I16" s="112"/>
      <c r="J16" s="118"/>
      <c r="K16" s="103">
        <f>IF(ISBLANK(F16),"",COUNTIF(F16:J16,"&gt;=0"))</f>
        <v>3</v>
      </c>
      <c r="L16" s="119">
        <f>IF(ISBLANK(F16),"",IF(LEFT(F16)="-",1,0)+IF(LEFT(G16)="-",1,0)+IF(LEFT(H16)="-",1,0)+IF(LEFT(I16)="-",1,0)+IF(LEFT(J16)="-",1,0))</f>
        <v>0</v>
      </c>
      <c r="M16" s="120">
        <f t="shared" si="0"/>
        <v>1</v>
      </c>
      <c r="N16" s="121">
        <f t="shared" si="0"/>
      </c>
    </row>
    <row r="17" spans="2:14" ht="15">
      <c r="B17" s="110" t="s">
        <v>265</v>
      </c>
      <c r="C17" s="202" t="str">
        <f>IF(C7&gt;"",C7&amp;" - "&amp;G8,"")</f>
        <v>Yang Yixin - Jiaqi Luo</v>
      </c>
      <c r="D17" s="202"/>
      <c r="E17" s="111"/>
      <c r="F17" s="112">
        <v>5</v>
      </c>
      <c r="G17" s="112">
        <v>9</v>
      </c>
      <c r="H17" s="112">
        <v>10</v>
      </c>
      <c r="I17" s="112"/>
      <c r="J17" s="118"/>
      <c r="K17" s="103">
        <f>IF(ISBLANK(F17),"",COUNTIF(F17:J17,"&gt;=0"))</f>
        <v>3</v>
      </c>
      <c r="L17" s="119">
        <f>IF(ISBLANK(F17),"",IF(LEFT(F17)="-",1,0)+IF(LEFT(G17)="-",1,0)+IF(LEFT(H17)="-",1,0)+IF(LEFT(I17)="-",1,0)+IF(LEFT(J17)="-",1,0))</f>
        <v>0</v>
      </c>
      <c r="M17" s="120">
        <f t="shared" si="0"/>
        <v>1</v>
      </c>
      <c r="N17" s="121">
        <f t="shared" si="0"/>
      </c>
    </row>
    <row r="18" spans="2:14" ht="15.75" thickBot="1">
      <c r="B18" s="110" t="s">
        <v>266</v>
      </c>
      <c r="C18" s="202" t="str">
        <f>IF(C8&gt;"",C8&amp;" - "&amp;G7,"")</f>
        <v>Ylinen Sonja - Jiali Lu</v>
      </c>
      <c r="D18" s="202"/>
      <c r="E18" s="111"/>
      <c r="F18" s="112"/>
      <c r="G18" s="112"/>
      <c r="H18" s="112"/>
      <c r="I18" s="112"/>
      <c r="J18" s="118"/>
      <c r="K18" s="106">
        <f>IF(ISBLANK(F18),"",COUNTIF(F18:J18,"&gt;=0"))</f>
      </c>
      <c r="L18" s="125">
        <f>IF(ISBLANK(F18),"",IF(LEFT(F18)="-",1,0)+IF(LEFT(G18)="-",1,0)+IF(LEFT(H18)="-",1,0)+IF(LEFT(I18)="-",1,0)+IF(LEFT(J18)="-",1,0))</f>
      </c>
      <c r="M18" s="126">
        <f t="shared" si="0"/>
      </c>
      <c r="N18" s="127">
        <f t="shared" si="0"/>
      </c>
    </row>
    <row r="19" spans="2:14" ht="19.5" thickBot="1">
      <c r="B19" s="91"/>
      <c r="F19" s="128"/>
      <c r="G19" s="128"/>
      <c r="H19" s="128"/>
      <c r="I19" s="203" t="s">
        <v>267</v>
      </c>
      <c r="J19" s="203"/>
      <c r="K19" s="129">
        <f>COUNTIF(K14:K18,"=3")</f>
        <v>3</v>
      </c>
      <c r="L19" s="130">
        <f>COUNTIF(L14:L18,"=3")</f>
        <v>1</v>
      </c>
      <c r="M19" s="131">
        <f>SUM(M14:M18)</f>
        <v>3</v>
      </c>
      <c r="N19" s="132">
        <f>SUM(N14:N18)</f>
        <v>1</v>
      </c>
    </row>
    <row r="20" spans="2:14" ht="15">
      <c r="B20" s="133" t="s">
        <v>268</v>
      </c>
      <c r="N20" s="94"/>
    </row>
    <row r="21" spans="2:14" ht="15">
      <c r="B21" s="134" t="s">
        <v>269</v>
      </c>
      <c r="D21" s="135" t="s">
        <v>270</v>
      </c>
      <c r="F21" s="135" t="s">
        <v>208</v>
      </c>
      <c r="G21" s="135"/>
      <c r="H21" s="136"/>
      <c r="J21" s="204" t="s">
        <v>271</v>
      </c>
      <c r="K21" s="204"/>
      <c r="L21" s="204"/>
      <c r="M21" s="204"/>
      <c r="N21" s="205"/>
    </row>
    <row r="22" spans="2:14" ht="21.75" thickBot="1">
      <c r="B22" s="206"/>
      <c r="C22" s="207"/>
      <c r="D22" s="207"/>
      <c r="E22" s="128"/>
      <c r="F22" s="207"/>
      <c r="G22" s="207"/>
      <c r="H22" s="207"/>
      <c r="I22" s="207"/>
      <c r="J22" s="208" t="str">
        <f>IF(M19=3,C6,IF(N19=3,G6,""))</f>
        <v>PT Espoo</v>
      </c>
      <c r="K22" s="208"/>
      <c r="L22" s="208"/>
      <c r="M22" s="208"/>
      <c r="N22" s="209"/>
    </row>
    <row r="23" spans="2:14" ht="1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9"/>
    </row>
    <row r="27" spans="2:14" ht="15">
      <c r="B27" s="86"/>
      <c r="C27" s="87"/>
      <c r="D27" s="87"/>
      <c r="E27" s="87"/>
      <c r="F27" s="88"/>
      <c r="G27" s="89" t="s">
        <v>236</v>
      </c>
      <c r="H27" s="90"/>
      <c r="I27" s="191" t="s">
        <v>319</v>
      </c>
      <c r="J27" s="192"/>
      <c r="K27" s="192"/>
      <c r="L27" s="192"/>
      <c r="M27" s="192"/>
      <c r="N27" s="193"/>
    </row>
    <row r="28" spans="2:14" ht="15">
      <c r="B28" s="91"/>
      <c r="C28" s="47" t="s">
        <v>238</v>
      </c>
      <c r="D28" s="47"/>
      <c r="F28" s="42"/>
      <c r="G28" s="89" t="s">
        <v>239</v>
      </c>
      <c r="H28" s="92"/>
      <c r="I28" s="191" t="s">
        <v>240</v>
      </c>
      <c r="J28" s="192"/>
      <c r="K28" s="192"/>
      <c r="L28" s="192"/>
      <c r="M28" s="192"/>
      <c r="N28" s="193"/>
    </row>
    <row r="29" spans="2:14" ht="15.75">
      <c r="B29" s="91"/>
      <c r="C29" s="93" t="s">
        <v>320</v>
      </c>
      <c r="D29" s="93"/>
      <c r="F29" s="42"/>
      <c r="G29" s="89" t="s">
        <v>241</v>
      </c>
      <c r="H29" s="92"/>
      <c r="I29" s="191" t="s">
        <v>352</v>
      </c>
      <c r="J29" s="192"/>
      <c r="K29" s="192"/>
      <c r="L29" s="192"/>
      <c r="M29" s="192"/>
      <c r="N29" s="193"/>
    </row>
    <row r="30" spans="2:14" ht="15.75">
      <c r="B30" s="91"/>
      <c r="C30" s="39" t="s">
        <v>322</v>
      </c>
      <c r="D30" s="93"/>
      <c r="F30" s="42"/>
      <c r="G30" s="89" t="s">
        <v>323</v>
      </c>
      <c r="H30" s="92"/>
      <c r="I30" s="192">
        <v>45416</v>
      </c>
      <c r="J30" s="192"/>
      <c r="K30" s="192"/>
      <c r="L30" s="192"/>
      <c r="M30" s="192"/>
      <c r="N30" s="193"/>
    </row>
    <row r="31" spans="2:14" ht="15.75" thickBot="1">
      <c r="B31" s="91"/>
      <c r="N31" s="94"/>
    </row>
    <row r="32" spans="2:14" ht="15">
      <c r="B32" s="95" t="s">
        <v>246</v>
      </c>
      <c r="C32" s="194" t="s">
        <v>38</v>
      </c>
      <c r="D32" s="194"/>
      <c r="E32" s="96"/>
      <c r="F32" s="97" t="s">
        <v>247</v>
      </c>
      <c r="G32" s="194" t="s">
        <v>7</v>
      </c>
      <c r="H32" s="194"/>
      <c r="I32" s="194"/>
      <c r="J32" s="194"/>
      <c r="K32" s="194"/>
      <c r="L32" s="194"/>
      <c r="M32" s="194"/>
      <c r="N32" s="195"/>
    </row>
    <row r="33" spans="2:14" ht="15">
      <c r="B33" s="98" t="s">
        <v>248</v>
      </c>
      <c r="C33" s="196" t="s">
        <v>368</v>
      </c>
      <c r="D33" s="196"/>
      <c r="E33" s="99"/>
      <c r="F33" s="100" t="s">
        <v>250</v>
      </c>
      <c r="G33" s="196" t="s">
        <v>364</v>
      </c>
      <c r="H33" s="196"/>
      <c r="I33" s="196"/>
      <c r="J33" s="196"/>
      <c r="K33" s="196"/>
      <c r="L33" s="196"/>
      <c r="M33" s="196"/>
      <c r="N33" s="197"/>
    </row>
    <row r="34" spans="2:14" ht="15">
      <c r="B34" s="98" t="s">
        <v>252</v>
      </c>
      <c r="C34" s="196" t="s">
        <v>365</v>
      </c>
      <c r="D34" s="196"/>
      <c r="E34" s="99"/>
      <c r="F34" s="100" t="s">
        <v>254</v>
      </c>
      <c r="G34" s="196" t="s">
        <v>366</v>
      </c>
      <c r="H34" s="196"/>
      <c r="I34" s="196"/>
      <c r="J34" s="196"/>
      <c r="K34" s="196"/>
      <c r="L34" s="196"/>
      <c r="M34" s="196"/>
      <c r="N34" s="197"/>
    </row>
    <row r="35" spans="2:14" ht="15">
      <c r="B35" s="198" t="s">
        <v>328</v>
      </c>
      <c r="C35" s="199"/>
      <c r="D35" s="199"/>
      <c r="E35" s="101"/>
      <c r="F35" s="199" t="s">
        <v>328</v>
      </c>
      <c r="G35" s="199"/>
      <c r="H35" s="199"/>
      <c r="I35" s="199"/>
      <c r="J35" s="199"/>
      <c r="K35" s="199"/>
      <c r="L35" s="199"/>
      <c r="M35" s="199"/>
      <c r="N35" s="200"/>
    </row>
    <row r="36" spans="2:14" ht="15">
      <c r="B36" s="102" t="s">
        <v>329</v>
      </c>
      <c r="C36" s="196" t="s">
        <v>368</v>
      </c>
      <c r="D36" s="196"/>
      <c r="E36" s="99"/>
      <c r="F36" s="103" t="s">
        <v>329</v>
      </c>
      <c r="G36" s="196" t="s">
        <v>364</v>
      </c>
      <c r="H36" s="196"/>
      <c r="I36" s="196"/>
      <c r="J36" s="196"/>
      <c r="K36" s="196"/>
      <c r="L36" s="196"/>
      <c r="M36" s="196"/>
      <c r="N36" s="197"/>
    </row>
    <row r="37" spans="2:14" ht="15.75" thickBot="1">
      <c r="B37" s="104" t="s">
        <v>329</v>
      </c>
      <c r="C37" s="196" t="s">
        <v>365</v>
      </c>
      <c r="D37" s="196"/>
      <c r="E37" s="105"/>
      <c r="F37" s="106" t="s">
        <v>329</v>
      </c>
      <c r="G37" s="196" t="s">
        <v>366</v>
      </c>
      <c r="H37" s="196"/>
      <c r="I37" s="196"/>
      <c r="J37" s="196"/>
      <c r="K37" s="196"/>
      <c r="L37" s="196"/>
      <c r="M37" s="196"/>
      <c r="N37" s="197"/>
    </row>
    <row r="38" spans="2:14" ht="15">
      <c r="B38" s="91"/>
      <c r="N38" s="94"/>
    </row>
    <row r="39" spans="2:14" ht="15.75" thickBot="1">
      <c r="B39" s="107" t="s">
        <v>259</v>
      </c>
      <c r="F39" s="108">
        <v>1</v>
      </c>
      <c r="G39" s="108">
        <v>2</v>
      </c>
      <c r="H39" s="108">
        <v>3</v>
      </c>
      <c r="I39" s="108">
        <v>4</v>
      </c>
      <c r="J39" s="108">
        <v>5</v>
      </c>
      <c r="K39" s="201" t="s">
        <v>194</v>
      </c>
      <c r="L39" s="201"/>
      <c r="M39" s="108" t="s">
        <v>260</v>
      </c>
      <c r="N39" s="109" t="s">
        <v>261</v>
      </c>
    </row>
    <row r="40" spans="2:14" ht="15">
      <c r="B40" s="110" t="s">
        <v>262</v>
      </c>
      <c r="C40" s="202" t="str">
        <f>IF(C33&gt;"",C33&amp;" - "&amp;G33,"")</f>
        <v>Veidenbaum Elina - Enriquez Jamielee</v>
      </c>
      <c r="D40" s="202"/>
      <c r="E40" s="111"/>
      <c r="F40" s="112">
        <v>-8</v>
      </c>
      <c r="G40" s="112">
        <v>-10</v>
      </c>
      <c r="H40" s="112">
        <v>5</v>
      </c>
      <c r="I40" s="112">
        <v>9</v>
      </c>
      <c r="J40" s="113">
        <v>8</v>
      </c>
      <c r="K40" s="114">
        <f>IF(ISBLANK(F40),"",COUNTIF(F40:J40,"&gt;=0"))</f>
        <v>3</v>
      </c>
      <c r="L40" s="115">
        <f>IF(ISBLANK(F40),"",IF(LEFT(F40)="-",1,0)+IF(LEFT(G40)="-",1,0)+IF(LEFT(H40)="-",1,0)+IF(LEFT(I40)="-",1,0)+IF(LEFT(J40)="-",1,0))</f>
        <v>2</v>
      </c>
      <c r="M40" s="116">
        <f aca="true" t="shared" si="1" ref="M40:N44">IF(K40=3,1,"")</f>
        <v>1</v>
      </c>
      <c r="N40" s="117">
        <f t="shared" si="1"/>
      </c>
    </row>
    <row r="41" spans="2:14" ht="15">
      <c r="B41" s="110" t="s">
        <v>263</v>
      </c>
      <c r="C41" s="202" t="str">
        <f>IF(C34&gt;"",C34&amp;" - "&amp;G34,"")</f>
        <v>Seppänen Alexandra - Kellow Mia</v>
      </c>
      <c r="D41" s="202"/>
      <c r="E41" s="111"/>
      <c r="F41" s="112">
        <v>8</v>
      </c>
      <c r="G41" s="112">
        <v>6</v>
      </c>
      <c r="H41" s="112">
        <v>-5</v>
      </c>
      <c r="I41" s="112">
        <v>-5</v>
      </c>
      <c r="J41" s="118">
        <v>11</v>
      </c>
      <c r="K41" s="103">
        <f>IF(ISBLANK(F41),"",COUNTIF(F41:J41,"&gt;=0"))</f>
        <v>3</v>
      </c>
      <c r="L41" s="119">
        <f>IF(ISBLANK(F41),"",IF(LEFT(F41)="-",1,0)+IF(LEFT(G41)="-",1,0)+IF(LEFT(H41)="-",1,0)+IF(LEFT(I41)="-",1,0)+IF(LEFT(J41)="-",1,0))</f>
        <v>2</v>
      </c>
      <c r="M41" s="120">
        <f t="shared" si="1"/>
        <v>1</v>
      </c>
      <c r="N41" s="121">
        <f t="shared" si="1"/>
      </c>
    </row>
    <row r="42" spans="2:14" ht="15">
      <c r="B42" s="122" t="s">
        <v>330</v>
      </c>
      <c r="C42" s="123" t="str">
        <f>IF(C36&gt;"",C36&amp;" / "&amp;C37,"")</f>
        <v>Veidenbaum Elina / Seppänen Alexandra</v>
      </c>
      <c r="D42" s="123" t="str">
        <f>IF(G36&gt;"",G36&amp;" / "&amp;G37,"")</f>
        <v>Enriquez Jamielee / Kellow Mia</v>
      </c>
      <c r="E42" s="124"/>
      <c r="F42" s="112">
        <v>6</v>
      </c>
      <c r="G42" s="112">
        <v>7</v>
      </c>
      <c r="H42" s="112">
        <v>-9</v>
      </c>
      <c r="I42" s="112">
        <v>-8</v>
      </c>
      <c r="J42" s="118">
        <v>5</v>
      </c>
      <c r="K42" s="103">
        <f>IF(ISBLANK(F42),"",COUNTIF(F42:J42,"&gt;=0"))</f>
        <v>3</v>
      </c>
      <c r="L42" s="119">
        <f>IF(ISBLANK(F42),"",IF(LEFT(F42)="-",1,0)+IF(LEFT(G42)="-",1,0)+IF(LEFT(H42)="-",1,0)+IF(LEFT(I42)="-",1,0)+IF(LEFT(J42)="-",1,0))</f>
        <v>2</v>
      </c>
      <c r="M42" s="120">
        <f t="shared" si="1"/>
        <v>1</v>
      </c>
      <c r="N42" s="121">
        <f t="shared" si="1"/>
      </c>
    </row>
    <row r="43" spans="2:14" ht="15">
      <c r="B43" s="110" t="s">
        <v>265</v>
      </c>
      <c r="C43" s="202" t="str">
        <f>IF(C33&gt;"",C33&amp;" - "&amp;G34,"")</f>
        <v>Veidenbaum Elina - Kellow Mia</v>
      </c>
      <c r="D43" s="202"/>
      <c r="E43" s="111"/>
      <c r="F43" s="112"/>
      <c r="G43" s="112"/>
      <c r="H43" s="112"/>
      <c r="I43" s="112"/>
      <c r="J43" s="118"/>
      <c r="K43" s="103">
        <f>IF(ISBLANK(F43),"",COUNTIF(F43:J43,"&gt;=0"))</f>
      </c>
      <c r="L43" s="119">
        <f>IF(ISBLANK(F43),"",IF(LEFT(F43)="-",1,0)+IF(LEFT(G43)="-",1,0)+IF(LEFT(H43)="-",1,0)+IF(LEFT(I43)="-",1,0)+IF(LEFT(J43)="-",1,0))</f>
      </c>
      <c r="M43" s="120">
        <f t="shared" si="1"/>
      </c>
      <c r="N43" s="121">
        <f t="shared" si="1"/>
      </c>
    </row>
    <row r="44" spans="2:14" ht="15.75" thickBot="1">
      <c r="B44" s="110" t="s">
        <v>266</v>
      </c>
      <c r="C44" s="202" t="str">
        <f>IF(C34&gt;"",C34&amp;" - "&amp;G33,"")</f>
        <v>Seppänen Alexandra - Enriquez Jamielee</v>
      </c>
      <c r="D44" s="202"/>
      <c r="E44" s="111"/>
      <c r="F44" s="112"/>
      <c r="G44" s="112"/>
      <c r="H44" s="112"/>
      <c r="I44" s="112"/>
      <c r="J44" s="118"/>
      <c r="K44" s="106">
        <f>IF(ISBLANK(F44),"",COUNTIF(F44:J44,"&gt;=0"))</f>
      </c>
      <c r="L44" s="125">
        <f>IF(ISBLANK(F44),"",IF(LEFT(F44)="-",1,0)+IF(LEFT(G44)="-",1,0)+IF(LEFT(H44)="-",1,0)+IF(LEFT(I44)="-",1,0)+IF(LEFT(J44)="-",1,0))</f>
      </c>
      <c r="M44" s="126">
        <f t="shared" si="1"/>
      </c>
      <c r="N44" s="127">
        <f t="shared" si="1"/>
      </c>
    </row>
    <row r="45" spans="2:14" ht="19.5" thickBot="1">
      <c r="B45" s="91"/>
      <c r="F45" s="128"/>
      <c r="G45" s="128"/>
      <c r="H45" s="128"/>
      <c r="I45" s="203" t="s">
        <v>267</v>
      </c>
      <c r="J45" s="203"/>
      <c r="K45" s="129">
        <f>COUNTIF(K40:K44,"=3")</f>
        <v>3</v>
      </c>
      <c r="L45" s="130">
        <f>COUNTIF(L40:L44,"=3")</f>
        <v>0</v>
      </c>
      <c r="M45" s="131">
        <f>SUM(M40:M44)</f>
        <v>3</v>
      </c>
      <c r="N45" s="132">
        <f>SUM(N40:N44)</f>
        <v>0</v>
      </c>
    </row>
    <row r="46" spans="2:14" ht="15">
      <c r="B46" s="133" t="s">
        <v>268</v>
      </c>
      <c r="N46" s="94"/>
    </row>
    <row r="47" spans="2:14" ht="15">
      <c r="B47" s="134" t="s">
        <v>269</v>
      </c>
      <c r="D47" s="135" t="s">
        <v>270</v>
      </c>
      <c r="F47" s="135" t="s">
        <v>208</v>
      </c>
      <c r="G47" s="135"/>
      <c r="H47" s="136"/>
      <c r="J47" s="204" t="s">
        <v>271</v>
      </c>
      <c r="K47" s="204"/>
      <c r="L47" s="204"/>
      <c r="M47" s="204"/>
      <c r="N47" s="205"/>
    </row>
    <row r="48" spans="2:14" ht="21.75" thickBot="1">
      <c r="B48" s="206"/>
      <c r="C48" s="207"/>
      <c r="D48" s="207"/>
      <c r="E48" s="128"/>
      <c r="F48" s="207"/>
      <c r="G48" s="207"/>
      <c r="H48" s="207"/>
      <c r="I48" s="207"/>
      <c r="J48" s="208" t="str">
        <f>IF(M45=3,C32,IF(N45=3,G32,""))</f>
        <v>TIP-70 2</v>
      </c>
      <c r="K48" s="208"/>
      <c r="L48" s="208"/>
      <c r="M48" s="208"/>
      <c r="N48" s="209"/>
    </row>
    <row r="49" spans="2:14" ht="15"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9"/>
    </row>
    <row r="53" spans="2:14" ht="15">
      <c r="B53" s="86"/>
      <c r="C53" s="87"/>
      <c r="D53" s="87"/>
      <c r="E53" s="87"/>
      <c r="F53" s="88"/>
      <c r="G53" s="89" t="s">
        <v>236</v>
      </c>
      <c r="H53" s="90"/>
      <c r="I53" s="191" t="s">
        <v>319</v>
      </c>
      <c r="J53" s="192"/>
      <c r="K53" s="192"/>
      <c r="L53" s="192"/>
      <c r="M53" s="192"/>
      <c r="N53" s="193"/>
    </row>
    <row r="54" spans="2:14" ht="15">
      <c r="B54" s="91"/>
      <c r="C54" s="47" t="s">
        <v>238</v>
      </c>
      <c r="D54" s="47"/>
      <c r="F54" s="42"/>
      <c r="G54" s="89" t="s">
        <v>239</v>
      </c>
      <c r="H54" s="92"/>
      <c r="I54" s="191" t="s">
        <v>240</v>
      </c>
      <c r="J54" s="192"/>
      <c r="K54" s="192"/>
      <c r="L54" s="192"/>
      <c r="M54" s="192"/>
      <c r="N54" s="193"/>
    </row>
    <row r="55" spans="2:14" ht="15.75">
      <c r="B55" s="91"/>
      <c r="C55" s="93" t="s">
        <v>320</v>
      </c>
      <c r="D55" s="93"/>
      <c r="F55" s="42"/>
      <c r="G55" s="89" t="s">
        <v>241</v>
      </c>
      <c r="H55" s="92"/>
      <c r="I55" s="191" t="s">
        <v>352</v>
      </c>
      <c r="J55" s="192"/>
      <c r="K55" s="192"/>
      <c r="L55" s="192"/>
      <c r="M55" s="192"/>
      <c r="N55" s="193"/>
    </row>
    <row r="56" spans="2:14" ht="15.75">
      <c r="B56" s="91"/>
      <c r="C56" s="39" t="s">
        <v>322</v>
      </c>
      <c r="D56" s="93"/>
      <c r="F56" s="42"/>
      <c r="G56" s="89" t="s">
        <v>323</v>
      </c>
      <c r="H56" s="92"/>
      <c r="I56" s="192">
        <v>45416</v>
      </c>
      <c r="J56" s="192"/>
      <c r="K56" s="192"/>
      <c r="L56" s="192"/>
      <c r="M56" s="192"/>
      <c r="N56" s="193"/>
    </row>
    <row r="57" spans="2:14" ht="15.75" thickBot="1">
      <c r="B57" s="91"/>
      <c r="N57" s="94"/>
    </row>
    <row r="58" spans="2:14" ht="15">
      <c r="B58" s="95" t="s">
        <v>246</v>
      </c>
      <c r="C58" s="194" t="s">
        <v>25</v>
      </c>
      <c r="D58" s="194"/>
      <c r="E58" s="96"/>
      <c r="F58" s="97" t="s">
        <v>247</v>
      </c>
      <c r="G58" s="194" t="s">
        <v>38</v>
      </c>
      <c r="H58" s="194"/>
      <c r="I58" s="194"/>
      <c r="J58" s="194"/>
      <c r="K58" s="194"/>
      <c r="L58" s="194"/>
      <c r="M58" s="194"/>
      <c r="N58" s="195"/>
    </row>
    <row r="59" spans="2:14" ht="15">
      <c r="B59" s="98" t="s">
        <v>248</v>
      </c>
      <c r="C59" s="196" t="s">
        <v>367</v>
      </c>
      <c r="D59" s="196"/>
      <c r="E59" s="99"/>
      <c r="F59" s="100" t="s">
        <v>250</v>
      </c>
      <c r="G59" s="196" t="s">
        <v>365</v>
      </c>
      <c r="H59" s="196"/>
      <c r="I59" s="196"/>
      <c r="J59" s="196"/>
      <c r="K59" s="196"/>
      <c r="L59" s="196"/>
      <c r="M59" s="196"/>
      <c r="N59" s="197"/>
    </row>
    <row r="60" spans="2:14" ht="15">
      <c r="B60" s="98" t="s">
        <v>252</v>
      </c>
      <c r="C60" s="196" t="s">
        <v>357</v>
      </c>
      <c r="D60" s="196"/>
      <c r="E60" s="99"/>
      <c r="F60" s="100" t="s">
        <v>254</v>
      </c>
      <c r="G60" s="196" t="s">
        <v>368</v>
      </c>
      <c r="H60" s="196"/>
      <c r="I60" s="196"/>
      <c r="J60" s="196"/>
      <c r="K60" s="196"/>
      <c r="L60" s="196"/>
      <c r="M60" s="196"/>
      <c r="N60" s="197"/>
    </row>
    <row r="61" spans="2:14" ht="15">
      <c r="B61" s="198" t="s">
        <v>328</v>
      </c>
      <c r="C61" s="199"/>
      <c r="D61" s="199"/>
      <c r="E61" s="101"/>
      <c r="F61" s="199" t="s">
        <v>328</v>
      </c>
      <c r="G61" s="199"/>
      <c r="H61" s="199"/>
      <c r="I61" s="199"/>
      <c r="J61" s="199"/>
      <c r="K61" s="199"/>
      <c r="L61" s="199"/>
      <c r="M61" s="199"/>
      <c r="N61" s="200"/>
    </row>
    <row r="62" spans="2:14" ht="15">
      <c r="B62" s="102" t="s">
        <v>329</v>
      </c>
      <c r="C62" s="196" t="s">
        <v>367</v>
      </c>
      <c r="D62" s="196"/>
      <c r="E62" s="99"/>
      <c r="F62" s="103" t="s">
        <v>329</v>
      </c>
      <c r="G62" s="196" t="s">
        <v>365</v>
      </c>
      <c r="H62" s="196"/>
      <c r="I62" s="196"/>
      <c r="J62" s="196"/>
      <c r="K62" s="196"/>
      <c r="L62" s="196"/>
      <c r="M62" s="196"/>
      <c r="N62" s="197"/>
    </row>
    <row r="63" spans="2:14" ht="15.75" thickBot="1">
      <c r="B63" s="104" t="s">
        <v>329</v>
      </c>
      <c r="C63" s="196" t="s">
        <v>357</v>
      </c>
      <c r="D63" s="196"/>
      <c r="E63" s="105"/>
      <c r="F63" s="106" t="s">
        <v>329</v>
      </c>
      <c r="G63" s="196" t="s">
        <v>368</v>
      </c>
      <c r="H63" s="196"/>
      <c r="I63" s="196"/>
      <c r="J63" s="196"/>
      <c r="K63" s="196"/>
      <c r="L63" s="196"/>
      <c r="M63" s="196"/>
      <c r="N63" s="197"/>
    </row>
    <row r="64" spans="2:14" ht="15">
      <c r="B64" s="91"/>
      <c r="N64" s="94"/>
    </row>
    <row r="65" spans="2:14" ht="15.75" thickBot="1">
      <c r="B65" s="107" t="s">
        <v>259</v>
      </c>
      <c r="F65" s="108">
        <v>1</v>
      </c>
      <c r="G65" s="108">
        <v>2</v>
      </c>
      <c r="H65" s="108">
        <v>3</v>
      </c>
      <c r="I65" s="108">
        <v>4</v>
      </c>
      <c r="J65" s="108">
        <v>5</v>
      </c>
      <c r="K65" s="201" t="s">
        <v>194</v>
      </c>
      <c r="L65" s="201"/>
      <c r="M65" s="108" t="s">
        <v>260</v>
      </c>
      <c r="N65" s="109" t="s">
        <v>261</v>
      </c>
    </row>
    <row r="66" spans="2:14" ht="15">
      <c r="B66" s="110" t="s">
        <v>262</v>
      </c>
      <c r="C66" s="202" t="str">
        <f>IF(C59&gt;"",C59&amp;" - "&amp;G59,"")</f>
        <v>Jiaqi Luo - Seppänen Alexandra</v>
      </c>
      <c r="D66" s="202"/>
      <c r="E66" s="111"/>
      <c r="F66" s="112">
        <v>-1</v>
      </c>
      <c r="G66" s="112">
        <v>-5</v>
      </c>
      <c r="H66" s="112">
        <v>-4</v>
      </c>
      <c r="I66" s="112"/>
      <c r="J66" s="113"/>
      <c r="K66" s="114">
        <f>IF(ISBLANK(F66),"",COUNTIF(F66:J66,"&gt;=0"))</f>
        <v>0</v>
      </c>
      <c r="L66" s="115">
        <f>IF(ISBLANK(F66),"",IF(LEFT(F66)="-",1,0)+IF(LEFT(G66)="-",1,0)+IF(LEFT(H66)="-",1,0)+IF(LEFT(I66)="-",1,0)+IF(LEFT(J66)="-",1,0))</f>
        <v>3</v>
      </c>
      <c r="M66" s="116">
        <f aca="true" t="shared" si="2" ref="M66:N70">IF(K66=3,1,"")</f>
      </c>
      <c r="N66" s="117">
        <f t="shared" si="2"/>
        <v>1</v>
      </c>
    </row>
    <row r="67" spans="2:14" ht="15">
      <c r="B67" s="110" t="s">
        <v>263</v>
      </c>
      <c r="C67" s="202" t="str">
        <f>IF(C60&gt;"",C60&amp;" - "&amp;G60,"")</f>
        <v>Jiali Lu - Veidenbaum Elina</v>
      </c>
      <c r="D67" s="202"/>
      <c r="E67" s="111"/>
      <c r="F67" s="112">
        <v>-7</v>
      </c>
      <c r="G67" s="112">
        <v>-4</v>
      </c>
      <c r="H67" s="112">
        <v>3</v>
      </c>
      <c r="I67" s="112">
        <v>-4</v>
      </c>
      <c r="J67" s="118"/>
      <c r="K67" s="103">
        <f>IF(ISBLANK(F67),"",COUNTIF(F67:J67,"&gt;=0"))</f>
        <v>1</v>
      </c>
      <c r="L67" s="119">
        <f>IF(ISBLANK(F67),"",IF(LEFT(F67)="-",1,0)+IF(LEFT(G67)="-",1,0)+IF(LEFT(H67)="-",1,0)+IF(LEFT(I67)="-",1,0)+IF(LEFT(J67)="-",1,0))</f>
        <v>3</v>
      </c>
      <c r="M67" s="120">
        <f t="shared" si="2"/>
      </c>
      <c r="N67" s="121">
        <f t="shared" si="2"/>
        <v>1</v>
      </c>
    </row>
    <row r="68" spans="2:14" ht="15">
      <c r="B68" s="122" t="s">
        <v>330</v>
      </c>
      <c r="C68" s="123" t="str">
        <f>IF(C62&gt;"",C62&amp;" / "&amp;C63,"")</f>
        <v>Jiaqi Luo / Jiali Lu</v>
      </c>
      <c r="D68" s="123" t="str">
        <f>IF(G62&gt;"",G62&amp;" / "&amp;G63,"")</f>
        <v>Seppänen Alexandra / Veidenbaum Elina</v>
      </c>
      <c r="E68" s="124"/>
      <c r="F68" s="112">
        <v>-5</v>
      </c>
      <c r="G68" s="112">
        <v>-3</v>
      </c>
      <c r="H68" s="112">
        <v>-4</v>
      </c>
      <c r="I68" s="112"/>
      <c r="J68" s="118"/>
      <c r="K68" s="103">
        <f>IF(ISBLANK(F68),"",COUNTIF(F68:J68,"&gt;=0"))</f>
        <v>0</v>
      </c>
      <c r="L68" s="119">
        <f>IF(ISBLANK(F68),"",IF(LEFT(F68)="-",1,0)+IF(LEFT(G68)="-",1,0)+IF(LEFT(H68)="-",1,0)+IF(LEFT(I68)="-",1,0)+IF(LEFT(J68)="-",1,0))</f>
        <v>3</v>
      </c>
      <c r="M68" s="120">
        <f t="shared" si="2"/>
      </c>
      <c r="N68" s="121">
        <f t="shared" si="2"/>
        <v>1</v>
      </c>
    </row>
    <row r="69" spans="2:14" ht="15">
      <c r="B69" s="110" t="s">
        <v>265</v>
      </c>
      <c r="C69" s="202" t="str">
        <f>IF(C59&gt;"",C59&amp;" - "&amp;G60,"")</f>
        <v>Jiaqi Luo - Veidenbaum Elina</v>
      </c>
      <c r="D69" s="202"/>
      <c r="E69" s="111"/>
      <c r="F69" s="112"/>
      <c r="G69" s="112"/>
      <c r="H69" s="112"/>
      <c r="I69" s="112"/>
      <c r="J69" s="118"/>
      <c r="K69" s="103">
        <f>IF(ISBLANK(F69),"",COUNTIF(F69:J69,"&gt;=0"))</f>
      </c>
      <c r="L69" s="119">
        <f>IF(ISBLANK(F69),"",IF(LEFT(F69)="-",1,0)+IF(LEFT(G69)="-",1,0)+IF(LEFT(H69)="-",1,0)+IF(LEFT(I69)="-",1,0)+IF(LEFT(J69)="-",1,0))</f>
      </c>
      <c r="M69" s="120">
        <f t="shared" si="2"/>
      </c>
      <c r="N69" s="121">
        <f t="shared" si="2"/>
      </c>
    </row>
    <row r="70" spans="2:14" ht="15.75" thickBot="1">
      <c r="B70" s="110" t="s">
        <v>266</v>
      </c>
      <c r="C70" s="202" t="str">
        <f>IF(C60&gt;"",C60&amp;" - "&amp;G59,"")</f>
        <v>Jiali Lu - Seppänen Alexandra</v>
      </c>
      <c r="D70" s="202"/>
      <c r="E70" s="111"/>
      <c r="F70" s="112"/>
      <c r="G70" s="112"/>
      <c r="H70" s="112"/>
      <c r="I70" s="112"/>
      <c r="J70" s="118"/>
      <c r="K70" s="106">
        <f>IF(ISBLANK(F70),"",COUNTIF(F70:J70,"&gt;=0"))</f>
      </c>
      <c r="L70" s="125">
        <f>IF(ISBLANK(F70),"",IF(LEFT(F70)="-",1,0)+IF(LEFT(G70)="-",1,0)+IF(LEFT(H70)="-",1,0)+IF(LEFT(I70)="-",1,0)+IF(LEFT(J70)="-",1,0))</f>
      </c>
      <c r="M70" s="126">
        <f t="shared" si="2"/>
      </c>
      <c r="N70" s="127">
        <f t="shared" si="2"/>
      </c>
    </row>
    <row r="71" spans="2:14" ht="19.5" thickBot="1">
      <c r="B71" s="91"/>
      <c r="F71" s="128"/>
      <c r="G71" s="128"/>
      <c r="H71" s="128"/>
      <c r="I71" s="203" t="s">
        <v>267</v>
      </c>
      <c r="J71" s="203"/>
      <c r="K71" s="129">
        <f>COUNTIF(K66:K70,"=3")</f>
        <v>0</v>
      </c>
      <c r="L71" s="130">
        <f>COUNTIF(L66:L70,"=3")</f>
        <v>3</v>
      </c>
      <c r="M71" s="131">
        <f>SUM(M66:M70)</f>
        <v>0</v>
      </c>
      <c r="N71" s="132">
        <f>SUM(N66:N70)</f>
        <v>3</v>
      </c>
    </row>
    <row r="72" spans="2:14" ht="15">
      <c r="B72" s="133" t="s">
        <v>268</v>
      </c>
      <c r="N72" s="94"/>
    </row>
    <row r="73" spans="2:14" ht="15">
      <c r="B73" s="134" t="s">
        <v>269</v>
      </c>
      <c r="D73" s="135" t="s">
        <v>270</v>
      </c>
      <c r="F73" s="135" t="s">
        <v>208</v>
      </c>
      <c r="G73" s="135"/>
      <c r="H73" s="136"/>
      <c r="J73" s="204" t="s">
        <v>271</v>
      </c>
      <c r="K73" s="204"/>
      <c r="L73" s="204"/>
      <c r="M73" s="204"/>
      <c r="N73" s="205"/>
    </row>
    <row r="74" spans="2:14" ht="21.75" thickBot="1">
      <c r="B74" s="206"/>
      <c r="C74" s="207"/>
      <c r="D74" s="207"/>
      <c r="E74" s="128"/>
      <c r="F74" s="207"/>
      <c r="G74" s="207"/>
      <c r="H74" s="207"/>
      <c r="I74" s="207"/>
      <c r="J74" s="208" t="str">
        <f>IF(M71=3,C58,IF(N71=3,G58,""))</f>
        <v>TIP-70 2</v>
      </c>
      <c r="K74" s="208"/>
      <c r="L74" s="208"/>
      <c r="M74" s="208"/>
      <c r="N74" s="209"/>
    </row>
    <row r="75" spans="2:14" ht="15"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9"/>
    </row>
    <row r="79" spans="2:14" ht="15">
      <c r="B79" s="86"/>
      <c r="C79" s="87"/>
      <c r="D79" s="87"/>
      <c r="E79" s="87"/>
      <c r="F79" s="88"/>
      <c r="G79" s="89" t="s">
        <v>236</v>
      </c>
      <c r="H79" s="90"/>
      <c r="I79" s="191" t="s">
        <v>319</v>
      </c>
      <c r="J79" s="192"/>
      <c r="K79" s="192"/>
      <c r="L79" s="192"/>
      <c r="M79" s="192"/>
      <c r="N79" s="193"/>
    </row>
    <row r="80" spans="2:14" ht="15">
      <c r="B80" s="91"/>
      <c r="C80" s="47" t="s">
        <v>238</v>
      </c>
      <c r="D80" s="47"/>
      <c r="F80" s="42"/>
      <c r="G80" s="89" t="s">
        <v>239</v>
      </c>
      <c r="H80" s="92"/>
      <c r="I80" s="191" t="s">
        <v>240</v>
      </c>
      <c r="J80" s="192"/>
      <c r="K80" s="192"/>
      <c r="L80" s="192"/>
      <c r="M80" s="192"/>
      <c r="N80" s="193"/>
    </row>
    <row r="81" spans="2:14" ht="15.75">
      <c r="B81" s="91"/>
      <c r="C81" s="93" t="s">
        <v>320</v>
      </c>
      <c r="D81" s="93"/>
      <c r="F81" s="42"/>
      <c r="G81" s="89" t="s">
        <v>241</v>
      </c>
      <c r="H81" s="92"/>
      <c r="I81" s="191" t="s">
        <v>352</v>
      </c>
      <c r="J81" s="192"/>
      <c r="K81" s="192"/>
      <c r="L81" s="192"/>
      <c r="M81" s="192"/>
      <c r="N81" s="193"/>
    </row>
    <row r="82" spans="2:14" ht="15.75">
      <c r="B82" s="91"/>
      <c r="C82" s="39" t="s">
        <v>322</v>
      </c>
      <c r="D82" s="93"/>
      <c r="F82" s="42"/>
      <c r="G82" s="89" t="s">
        <v>323</v>
      </c>
      <c r="H82" s="92"/>
      <c r="I82" s="192">
        <v>45416</v>
      </c>
      <c r="J82" s="192"/>
      <c r="K82" s="192"/>
      <c r="L82" s="192"/>
      <c r="M82" s="192"/>
      <c r="N82" s="193"/>
    </row>
    <row r="83" spans="2:14" ht="15.75" thickBot="1">
      <c r="B83" s="91"/>
      <c r="N83" s="94"/>
    </row>
    <row r="84" spans="2:14" ht="15">
      <c r="B84" s="95" t="s">
        <v>246</v>
      </c>
      <c r="C84" s="194" t="s">
        <v>35</v>
      </c>
      <c r="D84" s="194"/>
      <c r="E84" s="96"/>
      <c r="F84" s="97" t="s">
        <v>247</v>
      </c>
      <c r="G84" s="194" t="s">
        <v>369</v>
      </c>
      <c r="H84" s="194"/>
      <c r="I84" s="194"/>
      <c r="J84" s="194"/>
      <c r="K84" s="194"/>
      <c r="L84" s="194"/>
      <c r="M84" s="194"/>
      <c r="N84" s="195"/>
    </row>
    <row r="85" spans="2:14" ht="15">
      <c r="B85" s="98" t="s">
        <v>248</v>
      </c>
      <c r="C85" s="196" t="s">
        <v>361</v>
      </c>
      <c r="D85" s="196"/>
      <c r="E85" s="99"/>
      <c r="F85" s="100" t="s">
        <v>250</v>
      </c>
      <c r="G85" s="196" t="s">
        <v>356</v>
      </c>
      <c r="H85" s="196"/>
      <c r="I85" s="196"/>
      <c r="J85" s="196"/>
      <c r="K85" s="196"/>
      <c r="L85" s="196"/>
      <c r="M85" s="196"/>
      <c r="N85" s="197"/>
    </row>
    <row r="86" spans="2:14" ht="15">
      <c r="B86" s="98" t="s">
        <v>252</v>
      </c>
      <c r="C86" s="196" t="s">
        <v>363</v>
      </c>
      <c r="D86" s="196"/>
      <c r="E86" s="99"/>
      <c r="F86" s="100" t="s">
        <v>254</v>
      </c>
      <c r="G86" s="196" t="s">
        <v>366</v>
      </c>
      <c r="H86" s="196"/>
      <c r="I86" s="196"/>
      <c r="J86" s="196"/>
      <c r="K86" s="196"/>
      <c r="L86" s="196"/>
      <c r="M86" s="196"/>
      <c r="N86" s="197"/>
    </row>
    <row r="87" spans="2:14" ht="15">
      <c r="B87" s="198" t="s">
        <v>328</v>
      </c>
      <c r="C87" s="199"/>
      <c r="D87" s="199"/>
      <c r="E87" s="101"/>
      <c r="F87" s="199" t="s">
        <v>328</v>
      </c>
      <c r="G87" s="199"/>
      <c r="H87" s="199"/>
      <c r="I87" s="199"/>
      <c r="J87" s="199"/>
      <c r="K87" s="199"/>
      <c r="L87" s="199"/>
      <c r="M87" s="199"/>
      <c r="N87" s="200"/>
    </row>
    <row r="88" spans="2:14" ht="15">
      <c r="B88" s="102" t="s">
        <v>329</v>
      </c>
      <c r="C88" s="196" t="s">
        <v>361</v>
      </c>
      <c r="D88" s="196"/>
      <c r="E88" s="99"/>
      <c r="F88" s="103" t="s">
        <v>329</v>
      </c>
      <c r="G88" s="196" t="s">
        <v>356</v>
      </c>
      <c r="H88" s="196"/>
      <c r="I88" s="196"/>
      <c r="J88" s="196"/>
      <c r="K88" s="196"/>
      <c r="L88" s="196"/>
      <c r="M88" s="196"/>
      <c r="N88" s="197"/>
    </row>
    <row r="89" spans="2:14" ht="15.75" thickBot="1">
      <c r="B89" s="104" t="s">
        <v>329</v>
      </c>
      <c r="C89" s="196" t="s">
        <v>362</v>
      </c>
      <c r="D89" s="196"/>
      <c r="E89" s="105"/>
      <c r="F89" s="106" t="s">
        <v>329</v>
      </c>
      <c r="G89" s="196" t="s">
        <v>366</v>
      </c>
      <c r="H89" s="196"/>
      <c r="I89" s="196"/>
      <c r="J89" s="196"/>
      <c r="K89" s="196"/>
      <c r="L89" s="196"/>
      <c r="M89" s="196"/>
      <c r="N89" s="197"/>
    </row>
    <row r="90" spans="2:14" ht="15">
      <c r="B90" s="91"/>
      <c r="N90" s="94"/>
    </row>
    <row r="91" spans="2:14" ht="15.75" thickBot="1">
      <c r="B91" s="107" t="s">
        <v>259</v>
      </c>
      <c r="F91" s="108">
        <v>1</v>
      </c>
      <c r="G91" s="108">
        <v>2</v>
      </c>
      <c r="H91" s="108">
        <v>3</v>
      </c>
      <c r="I91" s="108">
        <v>4</v>
      </c>
      <c r="J91" s="108">
        <v>5</v>
      </c>
      <c r="K91" s="201" t="s">
        <v>194</v>
      </c>
      <c r="L91" s="201"/>
      <c r="M91" s="108" t="s">
        <v>260</v>
      </c>
      <c r="N91" s="109" t="s">
        <v>261</v>
      </c>
    </row>
    <row r="92" spans="2:14" ht="15">
      <c r="B92" s="110" t="s">
        <v>262</v>
      </c>
      <c r="C92" s="202" t="str">
        <f>IF(C85&gt;"",C85&amp;" - "&amp;G85,"")</f>
        <v>Yang Yixin - Enriquez Jaimielee</v>
      </c>
      <c r="D92" s="202"/>
      <c r="E92" s="111"/>
      <c r="F92" s="112">
        <v>6</v>
      </c>
      <c r="G92" s="112">
        <v>-8</v>
      </c>
      <c r="H92" s="112">
        <v>-9</v>
      </c>
      <c r="I92" s="112">
        <v>6</v>
      </c>
      <c r="J92" s="113">
        <v>3</v>
      </c>
      <c r="K92" s="114">
        <f>IF(ISBLANK(F92),"",COUNTIF(F92:J92,"&gt;=0"))</f>
        <v>3</v>
      </c>
      <c r="L92" s="115">
        <f>IF(ISBLANK(F92),"",IF(LEFT(F92)="-",1,0)+IF(LEFT(G92)="-",1,0)+IF(LEFT(H92)="-",1,0)+IF(LEFT(I92)="-",1,0)+IF(LEFT(J92)="-",1,0))</f>
        <v>2</v>
      </c>
      <c r="M92" s="116">
        <f aca="true" t="shared" si="3" ref="M92:N96">IF(K92=3,1,"")</f>
        <v>1</v>
      </c>
      <c r="N92" s="117">
        <f t="shared" si="3"/>
      </c>
    </row>
    <row r="93" spans="2:14" ht="15">
      <c r="B93" s="110" t="s">
        <v>263</v>
      </c>
      <c r="C93" s="202" t="str">
        <f>IF(C86&gt;"",C86&amp;" - "&amp;G86,"")</f>
        <v>Sinishin Alisa - Kellow Mia</v>
      </c>
      <c r="D93" s="202"/>
      <c r="E93" s="111"/>
      <c r="F93" s="112">
        <v>-2</v>
      </c>
      <c r="G93" s="112">
        <v>-7</v>
      </c>
      <c r="H93" s="112">
        <v>-10</v>
      </c>
      <c r="I93" s="112"/>
      <c r="J93" s="118"/>
      <c r="K93" s="103">
        <f>IF(ISBLANK(F93),"",COUNTIF(F93:J93,"&gt;=0"))</f>
        <v>0</v>
      </c>
      <c r="L93" s="119">
        <f>IF(ISBLANK(F93),"",IF(LEFT(F93)="-",1,0)+IF(LEFT(G93)="-",1,0)+IF(LEFT(H93)="-",1,0)+IF(LEFT(I93)="-",1,0)+IF(LEFT(J93)="-",1,0))</f>
        <v>3</v>
      </c>
      <c r="M93" s="120">
        <f t="shared" si="3"/>
      </c>
      <c r="N93" s="121">
        <f t="shared" si="3"/>
        <v>1</v>
      </c>
    </row>
    <row r="94" spans="2:14" ht="15">
      <c r="B94" s="122" t="s">
        <v>330</v>
      </c>
      <c r="C94" s="123" t="str">
        <f>IF(C88&gt;"",C88&amp;" / "&amp;C89,"")</f>
        <v>Yang Yixin / Ylinen Sonja</v>
      </c>
      <c r="D94" s="123" t="str">
        <f>IF(G88&gt;"",G88&amp;" / "&amp;G89,"")</f>
        <v>Enriquez Jaimielee / Kellow Mia</v>
      </c>
      <c r="E94" s="124"/>
      <c r="F94" s="112">
        <v>-9</v>
      </c>
      <c r="G94" s="112">
        <v>-5</v>
      </c>
      <c r="H94" s="112">
        <v>-7</v>
      </c>
      <c r="I94" s="112"/>
      <c r="J94" s="118"/>
      <c r="K94" s="103">
        <f>IF(ISBLANK(F94),"",COUNTIF(F94:J94,"&gt;=0"))</f>
        <v>0</v>
      </c>
      <c r="L94" s="119">
        <f>IF(ISBLANK(F94),"",IF(LEFT(F94)="-",1,0)+IF(LEFT(G94)="-",1,0)+IF(LEFT(H94)="-",1,0)+IF(LEFT(I94)="-",1,0)+IF(LEFT(J94)="-",1,0))</f>
        <v>3</v>
      </c>
      <c r="M94" s="120">
        <f t="shared" si="3"/>
      </c>
      <c r="N94" s="121">
        <f t="shared" si="3"/>
        <v>1</v>
      </c>
    </row>
    <row r="95" spans="2:14" ht="15">
      <c r="B95" s="110" t="s">
        <v>265</v>
      </c>
      <c r="C95" s="202" t="str">
        <f>IF(C85&gt;"",C85&amp;" - "&amp;G86,"")</f>
        <v>Yang Yixin - Kellow Mia</v>
      </c>
      <c r="D95" s="202"/>
      <c r="E95" s="111"/>
      <c r="F95" s="112">
        <v>-8</v>
      </c>
      <c r="G95" s="112">
        <v>-5</v>
      </c>
      <c r="H95" s="112">
        <v>-7</v>
      </c>
      <c r="I95" s="112"/>
      <c r="J95" s="118"/>
      <c r="K95" s="103">
        <f>IF(ISBLANK(F95),"",COUNTIF(F95:J95,"&gt;=0"))</f>
        <v>0</v>
      </c>
      <c r="L95" s="119">
        <f>IF(ISBLANK(F95),"",IF(LEFT(F95)="-",1,0)+IF(LEFT(G95)="-",1,0)+IF(LEFT(H95)="-",1,0)+IF(LEFT(I95)="-",1,0)+IF(LEFT(J95)="-",1,0))</f>
        <v>3</v>
      </c>
      <c r="M95" s="120">
        <f t="shared" si="3"/>
      </c>
      <c r="N95" s="121">
        <f t="shared" si="3"/>
        <v>1</v>
      </c>
    </row>
    <row r="96" spans="2:14" ht="15.75" thickBot="1">
      <c r="B96" s="110" t="s">
        <v>266</v>
      </c>
      <c r="C96" s="202" t="str">
        <f>IF(C86&gt;"",C86&amp;" - "&amp;G85,"")</f>
        <v>Sinishin Alisa - Enriquez Jaimielee</v>
      </c>
      <c r="D96" s="202"/>
      <c r="E96" s="111"/>
      <c r="F96" s="112"/>
      <c r="G96" s="112"/>
      <c r="H96" s="112"/>
      <c r="I96" s="112"/>
      <c r="J96" s="118"/>
      <c r="K96" s="106">
        <f>IF(ISBLANK(F96),"",COUNTIF(F96:J96,"&gt;=0"))</f>
      </c>
      <c r="L96" s="125">
        <f>IF(ISBLANK(F96),"",IF(LEFT(F96)="-",1,0)+IF(LEFT(G96)="-",1,0)+IF(LEFT(H96)="-",1,0)+IF(LEFT(I96)="-",1,0)+IF(LEFT(J96)="-",1,0))</f>
      </c>
      <c r="M96" s="126">
        <f t="shared" si="3"/>
      </c>
      <c r="N96" s="127">
        <f t="shared" si="3"/>
      </c>
    </row>
    <row r="97" spans="2:14" ht="19.5" thickBot="1">
      <c r="B97" s="91"/>
      <c r="F97" s="128"/>
      <c r="G97" s="128"/>
      <c r="H97" s="128"/>
      <c r="I97" s="203" t="s">
        <v>267</v>
      </c>
      <c r="J97" s="203"/>
      <c r="K97" s="129">
        <f>COUNTIF(K92:K96,"=3")</f>
        <v>1</v>
      </c>
      <c r="L97" s="130">
        <f>COUNTIF(L92:L96,"=3")</f>
        <v>3</v>
      </c>
      <c r="M97" s="131">
        <f>SUM(M92:M96)</f>
        <v>1</v>
      </c>
      <c r="N97" s="132">
        <f>SUM(N92:N96)</f>
        <v>3</v>
      </c>
    </row>
    <row r="98" spans="2:14" ht="15">
      <c r="B98" s="133" t="s">
        <v>268</v>
      </c>
      <c r="N98" s="94"/>
    </row>
    <row r="99" spans="2:14" ht="15">
      <c r="B99" s="134" t="s">
        <v>269</v>
      </c>
      <c r="D99" s="135" t="s">
        <v>270</v>
      </c>
      <c r="F99" s="135" t="s">
        <v>208</v>
      </c>
      <c r="G99" s="135"/>
      <c r="H99" s="136"/>
      <c r="J99" s="204" t="s">
        <v>271</v>
      </c>
      <c r="K99" s="204"/>
      <c r="L99" s="204"/>
      <c r="M99" s="204"/>
      <c r="N99" s="205"/>
    </row>
    <row r="100" spans="2:14" ht="21.75" thickBot="1">
      <c r="B100" s="206"/>
      <c r="C100" s="207"/>
      <c r="D100" s="207"/>
      <c r="E100" s="128"/>
      <c r="F100" s="207"/>
      <c r="G100" s="207"/>
      <c r="H100" s="207"/>
      <c r="I100" s="207"/>
      <c r="J100" s="208" t="str">
        <f>IF(M97=3,C84,IF(N97=3,G84,""))</f>
        <v>TIP.70</v>
      </c>
      <c r="K100" s="208"/>
      <c r="L100" s="208"/>
      <c r="M100" s="208"/>
      <c r="N100" s="209"/>
    </row>
    <row r="101" spans="2:14" ht="15"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9"/>
    </row>
    <row r="105" spans="2:14" ht="15">
      <c r="B105" s="86"/>
      <c r="C105" s="87"/>
      <c r="D105" s="87"/>
      <c r="E105" s="87"/>
      <c r="F105" s="88"/>
      <c r="G105" s="89" t="s">
        <v>236</v>
      </c>
      <c r="H105" s="90"/>
      <c r="I105" s="191" t="s">
        <v>319</v>
      </c>
      <c r="J105" s="192"/>
      <c r="K105" s="192"/>
      <c r="L105" s="192"/>
      <c r="M105" s="192"/>
      <c r="N105" s="193"/>
    </row>
    <row r="106" spans="2:14" ht="15">
      <c r="B106" s="91"/>
      <c r="C106" s="47" t="s">
        <v>238</v>
      </c>
      <c r="D106" s="47"/>
      <c r="F106" s="42"/>
      <c r="G106" s="89" t="s">
        <v>239</v>
      </c>
      <c r="H106" s="92"/>
      <c r="I106" s="191" t="s">
        <v>240</v>
      </c>
      <c r="J106" s="192"/>
      <c r="K106" s="192"/>
      <c r="L106" s="192"/>
      <c r="M106" s="192"/>
      <c r="N106" s="193"/>
    </row>
    <row r="107" spans="2:14" ht="15.75">
      <c r="B107" s="91"/>
      <c r="C107" s="93" t="s">
        <v>320</v>
      </c>
      <c r="D107" s="93"/>
      <c r="F107" s="42"/>
      <c r="G107" s="89" t="s">
        <v>241</v>
      </c>
      <c r="H107" s="92"/>
      <c r="I107" s="191" t="s">
        <v>352</v>
      </c>
      <c r="J107" s="192"/>
      <c r="K107" s="192"/>
      <c r="L107" s="192"/>
      <c r="M107" s="192"/>
      <c r="N107" s="193"/>
    </row>
    <row r="108" spans="2:14" ht="15.75">
      <c r="B108" s="91"/>
      <c r="C108" s="39" t="s">
        <v>322</v>
      </c>
      <c r="D108" s="93"/>
      <c r="F108" s="42"/>
      <c r="G108" s="89" t="s">
        <v>323</v>
      </c>
      <c r="H108" s="92"/>
      <c r="I108" s="192">
        <v>45416</v>
      </c>
      <c r="J108" s="192"/>
      <c r="K108" s="192"/>
      <c r="L108" s="192"/>
      <c r="M108" s="192"/>
      <c r="N108" s="193"/>
    </row>
    <row r="109" spans="2:14" ht="15.75" thickBot="1">
      <c r="B109" s="91"/>
      <c r="N109" s="94"/>
    </row>
    <row r="110" spans="2:14" ht="15">
      <c r="B110" s="95" t="s">
        <v>246</v>
      </c>
      <c r="C110" s="194" t="s">
        <v>25</v>
      </c>
      <c r="D110" s="194"/>
      <c r="E110" s="96"/>
      <c r="F110" s="97" t="s">
        <v>247</v>
      </c>
      <c r="G110" s="194" t="s">
        <v>7</v>
      </c>
      <c r="H110" s="194"/>
      <c r="I110" s="194"/>
      <c r="J110" s="194"/>
      <c r="K110" s="194"/>
      <c r="L110" s="194"/>
      <c r="M110" s="194"/>
      <c r="N110" s="195"/>
    </row>
    <row r="111" spans="2:14" ht="15">
      <c r="B111" s="98" t="s">
        <v>248</v>
      </c>
      <c r="C111" s="196" t="s">
        <v>367</v>
      </c>
      <c r="D111" s="196"/>
      <c r="E111" s="99"/>
      <c r="F111" s="100" t="s">
        <v>250</v>
      </c>
      <c r="G111" s="196" t="s">
        <v>366</v>
      </c>
      <c r="H111" s="196"/>
      <c r="I111" s="196"/>
      <c r="J111" s="196"/>
      <c r="K111" s="196"/>
      <c r="L111" s="196"/>
      <c r="M111" s="196"/>
      <c r="N111" s="197"/>
    </row>
    <row r="112" spans="2:14" ht="15">
      <c r="B112" s="98" t="s">
        <v>252</v>
      </c>
      <c r="C112" s="196" t="s">
        <v>357</v>
      </c>
      <c r="D112" s="196"/>
      <c r="E112" s="99"/>
      <c r="F112" s="100" t="s">
        <v>254</v>
      </c>
      <c r="G112" s="196" t="s">
        <v>356</v>
      </c>
      <c r="H112" s="196"/>
      <c r="I112" s="196"/>
      <c r="J112" s="196"/>
      <c r="K112" s="196"/>
      <c r="L112" s="196"/>
      <c r="M112" s="196"/>
      <c r="N112" s="197"/>
    </row>
    <row r="113" spans="2:14" ht="15">
      <c r="B113" s="198" t="s">
        <v>328</v>
      </c>
      <c r="C113" s="199"/>
      <c r="D113" s="199"/>
      <c r="E113" s="101"/>
      <c r="F113" s="199" t="s">
        <v>328</v>
      </c>
      <c r="G113" s="199"/>
      <c r="H113" s="199"/>
      <c r="I113" s="199"/>
      <c r="J113" s="199"/>
      <c r="K113" s="199"/>
      <c r="L113" s="199"/>
      <c r="M113" s="199"/>
      <c r="N113" s="200"/>
    </row>
    <row r="114" spans="2:14" ht="15">
      <c r="B114" s="102" t="s">
        <v>329</v>
      </c>
      <c r="C114" s="196" t="s">
        <v>367</v>
      </c>
      <c r="D114" s="196"/>
      <c r="E114" s="99"/>
      <c r="F114" s="103" t="s">
        <v>329</v>
      </c>
      <c r="G114" s="196" t="s">
        <v>366</v>
      </c>
      <c r="H114" s="196"/>
      <c r="I114" s="196"/>
      <c r="J114" s="196"/>
      <c r="K114" s="196"/>
      <c r="L114" s="196"/>
      <c r="M114" s="196"/>
      <c r="N114" s="197"/>
    </row>
    <row r="115" spans="2:14" ht="15.75" thickBot="1">
      <c r="B115" s="104" t="s">
        <v>329</v>
      </c>
      <c r="C115" s="196" t="s">
        <v>370</v>
      </c>
      <c r="D115" s="196"/>
      <c r="E115" s="105"/>
      <c r="F115" s="106" t="s">
        <v>329</v>
      </c>
      <c r="G115" s="196" t="s">
        <v>356</v>
      </c>
      <c r="H115" s="196"/>
      <c r="I115" s="196"/>
      <c r="J115" s="196"/>
      <c r="K115" s="196"/>
      <c r="L115" s="196"/>
      <c r="M115" s="196"/>
      <c r="N115" s="197"/>
    </row>
    <row r="116" spans="2:14" ht="15">
      <c r="B116" s="91"/>
      <c r="N116" s="94"/>
    </row>
    <row r="117" spans="2:14" ht="15.75" thickBot="1">
      <c r="B117" s="107" t="s">
        <v>259</v>
      </c>
      <c r="F117" s="108">
        <v>1</v>
      </c>
      <c r="G117" s="108">
        <v>2</v>
      </c>
      <c r="H117" s="108">
        <v>3</v>
      </c>
      <c r="I117" s="108">
        <v>4</v>
      </c>
      <c r="J117" s="108">
        <v>5</v>
      </c>
      <c r="K117" s="201" t="s">
        <v>194</v>
      </c>
      <c r="L117" s="201"/>
      <c r="M117" s="108" t="s">
        <v>260</v>
      </c>
      <c r="N117" s="109" t="s">
        <v>261</v>
      </c>
    </row>
    <row r="118" spans="2:14" ht="15">
      <c r="B118" s="110" t="s">
        <v>262</v>
      </c>
      <c r="C118" s="202" t="str">
        <f>IF(C111&gt;"",C111&amp;" - "&amp;G111,"")</f>
        <v>Jiaqi Luo - Kellow Mia</v>
      </c>
      <c r="D118" s="202"/>
      <c r="E118" s="111"/>
      <c r="F118" s="112">
        <v>-6</v>
      </c>
      <c r="G118" s="112">
        <v>-2</v>
      </c>
      <c r="H118" s="112">
        <v>-9</v>
      </c>
      <c r="I118" s="112"/>
      <c r="J118" s="113"/>
      <c r="K118" s="114">
        <f>IF(ISBLANK(F118),"",COUNTIF(F118:J118,"&gt;=0"))</f>
        <v>0</v>
      </c>
      <c r="L118" s="115">
        <f>IF(ISBLANK(F118),"",IF(LEFT(F118)="-",1,0)+IF(LEFT(G118)="-",1,0)+IF(LEFT(H118)="-",1,0)+IF(LEFT(I118)="-",1,0)+IF(LEFT(J118)="-",1,0))</f>
        <v>3</v>
      </c>
      <c r="M118" s="116">
        <f aca="true" t="shared" si="4" ref="M118:N122">IF(K118=3,1,"")</f>
      </c>
      <c r="N118" s="117">
        <f t="shared" si="4"/>
        <v>1</v>
      </c>
    </row>
    <row r="119" spans="2:14" ht="15">
      <c r="B119" s="110" t="s">
        <v>263</v>
      </c>
      <c r="C119" s="202" t="str">
        <f>IF(C112&gt;"",C112&amp;" - "&amp;G112,"")</f>
        <v>Jiali Lu - Enriquez Jaimielee</v>
      </c>
      <c r="D119" s="202"/>
      <c r="E119" s="111"/>
      <c r="F119" s="112">
        <v>-4</v>
      </c>
      <c r="G119" s="112">
        <v>-5</v>
      </c>
      <c r="H119" s="112">
        <v>-5</v>
      </c>
      <c r="I119" s="112"/>
      <c r="J119" s="118"/>
      <c r="K119" s="103">
        <f>IF(ISBLANK(F119),"",COUNTIF(F119:J119,"&gt;=0"))</f>
        <v>0</v>
      </c>
      <c r="L119" s="119">
        <f>IF(ISBLANK(F119),"",IF(LEFT(F119)="-",1,0)+IF(LEFT(G119)="-",1,0)+IF(LEFT(H119)="-",1,0)+IF(LEFT(I119)="-",1,0)+IF(LEFT(J119)="-",1,0))</f>
        <v>3</v>
      </c>
      <c r="M119" s="120">
        <f t="shared" si="4"/>
      </c>
      <c r="N119" s="121">
        <f t="shared" si="4"/>
        <v>1</v>
      </c>
    </row>
    <row r="120" spans="2:14" ht="15">
      <c r="B120" s="122" t="s">
        <v>330</v>
      </c>
      <c r="C120" s="123" t="str">
        <f>IF(C114&gt;"",C114&amp;" / "&amp;C115,"")</f>
        <v>Jiaqi Luo / Kellow Ella</v>
      </c>
      <c r="D120" s="123" t="str">
        <f>IF(G114&gt;"",G114&amp;" / "&amp;G115,"")</f>
        <v>Kellow Mia / Enriquez Jaimielee</v>
      </c>
      <c r="E120" s="124"/>
      <c r="F120" s="112">
        <v>9</v>
      </c>
      <c r="G120" s="112">
        <v>-8</v>
      </c>
      <c r="H120" s="112">
        <v>8</v>
      </c>
      <c r="I120" s="112">
        <v>11</v>
      </c>
      <c r="J120" s="118"/>
      <c r="K120" s="103">
        <f>IF(ISBLANK(F120),"",COUNTIF(F120:J120,"&gt;=0"))</f>
        <v>3</v>
      </c>
      <c r="L120" s="119">
        <f>IF(ISBLANK(F120),"",IF(LEFT(F120)="-",1,0)+IF(LEFT(G120)="-",1,0)+IF(LEFT(H120)="-",1,0)+IF(LEFT(I120)="-",1,0)+IF(LEFT(J120)="-",1,0))</f>
        <v>1</v>
      </c>
      <c r="M120" s="120">
        <f t="shared" si="4"/>
        <v>1</v>
      </c>
      <c r="N120" s="121">
        <f t="shared" si="4"/>
      </c>
    </row>
    <row r="121" spans="2:14" ht="15">
      <c r="B121" s="110" t="s">
        <v>265</v>
      </c>
      <c r="C121" s="202" t="str">
        <f>IF(C111&gt;"",C111&amp;" - "&amp;G112,"")</f>
        <v>Jiaqi Luo - Enriquez Jaimielee</v>
      </c>
      <c r="D121" s="202"/>
      <c r="E121" s="111"/>
      <c r="F121" s="112">
        <v>-7</v>
      </c>
      <c r="G121" s="112">
        <v>-8</v>
      </c>
      <c r="H121" s="112">
        <v>-6</v>
      </c>
      <c r="I121" s="112"/>
      <c r="J121" s="118"/>
      <c r="K121" s="103">
        <f>IF(ISBLANK(F121),"",COUNTIF(F121:J121,"&gt;=0"))</f>
        <v>0</v>
      </c>
      <c r="L121" s="119">
        <f>IF(ISBLANK(F121),"",IF(LEFT(F121)="-",1,0)+IF(LEFT(G121)="-",1,0)+IF(LEFT(H121)="-",1,0)+IF(LEFT(I121)="-",1,0)+IF(LEFT(J121)="-",1,0))</f>
        <v>3</v>
      </c>
      <c r="M121" s="120">
        <f t="shared" si="4"/>
      </c>
      <c r="N121" s="121">
        <f t="shared" si="4"/>
        <v>1</v>
      </c>
    </row>
    <row r="122" spans="2:14" ht="15.75" thickBot="1">
      <c r="B122" s="110" t="s">
        <v>266</v>
      </c>
      <c r="C122" s="202" t="str">
        <f>IF(C112&gt;"",C112&amp;" - "&amp;G111,"")</f>
        <v>Jiali Lu - Kellow Mia</v>
      </c>
      <c r="D122" s="202"/>
      <c r="E122" s="111"/>
      <c r="F122" s="112"/>
      <c r="G122" s="112"/>
      <c r="H122" s="112"/>
      <c r="I122" s="112"/>
      <c r="J122" s="118"/>
      <c r="K122" s="106">
        <f>IF(ISBLANK(F122),"",COUNTIF(F122:J122,"&gt;=0"))</f>
      </c>
      <c r="L122" s="125">
        <f>IF(ISBLANK(F122),"",IF(LEFT(F122)="-",1,0)+IF(LEFT(G122)="-",1,0)+IF(LEFT(H122)="-",1,0)+IF(LEFT(I122)="-",1,0)+IF(LEFT(J122)="-",1,0))</f>
      </c>
      <c r="M122" s="126">
        <f t="shared" si="4"/>
      </c>
      <c r="N122" s="127">
        <f t="shared" si="4"/>
      </c>
    </row>
    <row r="123" spans="2:14" ht="19.5" thickBot="1">
      <c r="B123" s="91"/>
      <c r="F123" s="128"/>
      <c r="G123" s="128"/>
      <c r="H123" s="128"/>
      <c r="I123" s="203" t="s">
        <v>267</v>
      </c>
      <c r="J123" s="203"/>
      <c r="K123" s="129">
        <f>COUNTIF(K118:K122,"=3")</f>
        <v>1</v>
      </c>
      <c r="L123" s="130">
        <f>COUNTIF(L118:L122,"=3")</f>
        <v>3</v>
      </c>
      <c r="M123" s="131">
        <f>SUM(M118:M122)</f>
        <v>1</v>
      </c>
      <c r="N123" s="132">
        <f>SUM(N118:N122)</f>
        <v>3</v>
      </c>
    </row>
    <row r="124" spans="2:14" ht="15">
      <c r="B124" s="133" t="s">
        <v>268</v>
      </c>
      <c r="N124" s="94"/>
    </row>
    <row r="125" spans="2:14" ht="15">
      <c r="B125" s="134" t="s">
        <v>269</v>
      </c>
      <c r="D125" s="135" t="s">
        <v>270</v>
      </c>
      <c r="F125" s="135" t="s">
        <v>208</v>
      </c>
      <c r="G125" s="135"/>
      <c r="H125" s="136"/>
      <c r="J125" s="204" t="s">
        <v>271</v>
      </c>
      <c r="K125" s="204"/>
      <c r="L125" s="204"/>
      <c r="M125" s="204"/>
      <c r="N125" s="205"/>
    </row>
    <row r="126" spans="2:14" ht="21.75" thickBot="1">
      <c r="B126" s="206"/>
      <c r="C126" s="207"/>
      <c r="D126" s="207"/>
      <c r="E126" s="128"/>
      <c r="F126" s="207"/>
      <c r="G126" s="207"/>
      <c r="H126" s="207"/>
      <c r="I126" s="207"/>
      <c r="J126" s="208" t="str">
        <f>IF(M123=3,C110,IF(N123=3,G110,""))</f>
        <v>TIP-70</v>
      </c>
      <c r="K126" s="208"/>
      <c r="L126" s="208"/>
      <c r="M126" s="208"/>
      <c r="N126" s="209"/>
    </row>
    <row r="127" spans="2:14" ht="15"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9"/>
    </row>
    <row r="131" spans="2:14" ht="15">
      <c r="B131" s="86"/>
      <c r="C131" s="87"/>
      <c r="D131" s="87"/>
      <c r="E131" s="87"/>
      <c r="F131" s="88"/>
      <c r="G131" s="89" t="s">
        <v>236</v>
      </c>
      <c r="H131" s="90"/>
      <c r="I131" s="191" t="s">
        <v>319</v>
      </c>
      <c r="J131" s="192"/>
      <c r="K131" s="192"/>
      <c r="L131" s="192"/>
      <c r="M131" s="192"/>
      <c r="N131" s="193"/>
    </row>
    <row r="132" spans="2:14" ht="15">
      <c r="B132" s="91"/>
      <c r="C132" s="47" t="s">
        <v>238</v>
      </c>
      <c r="D132" s="47"/>
      <c r="F132" s="42"/>
      <c r="G132" s="89" t="s">
        <v>239</v>
      </c>
      <c r="H132" s="92"/>
      <c r="I132" s="191" t="s">
        <v>240</v>
      </c>
      <c r="J132" s="192"/>
      <c r="K132" s="192"/>
      <c r="L132" s="192"/>
      <c r="M132" s="192"/>
      <c r="N132" s="193"/>
    </row>
    <row r="133" spans="2:14" ht="15.75">
      <c r="B133" s="91"/>
      <c r="C133" s="93" t="s">
        <v>320</v>
      </c>
      <c r="D133" s="93"/>
      <c r="F133" s="42"/>
      <c r="G133" s="89" t="s">
        <v>241</v>
      </c>
      <c r="H133" s="92"/>
      <c r="I133" s="191" t="s">
        <v>352</v>
      </c>
      <c r="J133" s="192"/>
      <c r="K133" s="192"/>
      <c r="L133" s="192"/>
      <c r="M133" s="192"/>
      <c r="N133" s="193"/>
    </row>
    <row r="134" spans="2:14" ht="15.75">
      <c r="B134" s="91"/>
      <c r="C134" s="39" t="s">
        <v>322</v>
      </c>
      <c r="D134" s="93"/>
      <c r="F134" s="42"/>
      <c r="G134" s="89" t="s">
        <v>323</v>
      </c>
      <c r="H134" s="92"/>
      <c r="I134" s="192">
        <v>45416</v>
      </c>
      <c r="J134" s="192"/>
      <c r="K134" s="192"/>
      <c r="L134" s="192"/>
      <c r="M134" s="192"/>
      <c r="N134" s="193"/>
    </row>
    <row r="135" spans="2:14" ht="15.75" thickBot="1">
      <c r="B135" s="91"/>
      <c r="N135" s="94"/>
    </row>
    <row r="136" spans="2:14" ht="15">
      <c r="B136" s="95" t="s">
        <v>246</v>
      </c>
      <c r="C136" s="194" t="s">
        <v>38</v>
      </c>
      <c r="D136" s="194"/>
      <c r="E136" s="96"/>
      <c r="F136" s="97" t="s">
        <v>247</v>
      </c>
      <c r="G136" s="194" t="s">
        <v>35</v>
      </c>
      <c r="H136" s="194"/>
      <c r="I136" s="194"/>
      <c r="J136" s="194"/>
      <c r="K136" s="194"/>
      <c r="L136" s="194"/>
      <c r="M136" s="194"/>
      <c r="N136" s="195"/>
    </row>
    <row r="137" spans="2:14" ht="15">
      <c r="B137" s="98" t="s">
        <v>248</v>
      </c>
      <c r="C137" s="196" t="s">
        <v>368</v>
      </c>
      <c r="D137" s="196"/>
      <c r="E137" s="99"/>
      <c r="F137" s="100" t="s">
        <v>250</v>
      </c>
      <c r="G137" s="196" t="s">
        <v>362</v>
      </c>
      <c r="H137" s="196"/>
      <c r="I137" s="196"/>
      <c r="J137" s="196"/>
      <c r="K137" s="196"/>
      <c r="L137" s="196"/>
      <c r="M137" s="196"/>
      <c r="N137" s="197"/>
    </row>
    <row r="138" spans="2:14" ht="15">
      <c r="B138" s="98" t="s">
        <v>252</v>
      </c>
      <c r="C138" s="196" t="s">
        <v>365</v>
      </c>
      <c r="D138" s="196"/>
      <c r="E138" s="99"/>
      <c r="F138" s="100" t="s">
        <v>254</v>
      </c>
      <c r="G138" s="196" t="s">
        <v>363</v>
      </c>
      <c r="H138" s="196"/>
      <c r="I138" s="196"/>
      <c r="J138" s="196"/>
      <c r="K138" s="196"/>
      <c r="L138" s="196"/>
      <c r="M138" s="196"/>
      <c r="N138" s="197"/>
    </row>
    <row r="139" spans="2:14" ht="15">
      <c r="B139" s="198" t="s">
        <v>328</v>
      </c>
      <c r="C139" s="199"/>
      <c r="D139" s="199"/>
      <c r="E139" s="101"/>
      <c r="F139" s="199" t="s">
        <v>328</v>
      </c>
      <c r="G139" s="199"/>
      <c r="H139" s="199"/>
      <c r="I139" s="199"/>
      <c r="J139" s="199"/>
      <c r="K139" s="199"/>
      <c r="L139" s="199"/>
      <c r="M139" s="199"/>
      <c r="N139" s="200"/>
    </row>
    <row r="140" spans="2:14" ht="15">
      <c r="B140" s="102" t="s">
        <v>329</v>
      </c>
      <c r="C140" s="196" t="s">
        <v>368</v>
      </c>
      <c r="D140" s="196"/>
      <c r="E140" s="99"/>
      <c r="F140" s="103" t="s">
        <v>329</v>
      </c>
      <c r="G140" s="196" t="s">
        <v>363</v>
      </c>
      <c r="H140" s="196"/>
      <c r="I140" s="196"/>
      <c r="J140" s="196"/>
      <c r="K140" s="196"/>
      <c r="L140" s="196"/>
      <c r="M140" s="196"/>
      <c r="N140" s="197"/>
    </row>
    <row r="141" spans="2:14" ht="15.75" thickBot="1">
      <c r="B141" s="104" t="s">
        <v>329</v>
      </c>
      <c r="C141" s="196" t="s">
        <v>365</v>
      </c>
      <c r="D141" s="196"/>
      <c r="E141" s="105"/>
      <c r="F141" s="106" t="s">
        <v>329</v>
      </c>
      <c r="G141" s="196" t="s">
        <v>361</v>
      </c>
      <c r="H141" s="196"/>
      <c r="I141" s="196"/>
      <c r="J141" s="196"/>
      <c r="K141" s="196"/>
      <c r="L141" s="196"/>
      <c r="M141" s="196"/>
      <c r="N141" s="197"/>
    </row>
    <row r="142" spans="2:14" ht="15">
      <c r="B142" s="91"/>
      <c r="N142" s="94"/>
    </row>
    <row r="143" spans="2:14" ht="15.75" thickBot="1">
      <c r="B143" s="107" t="s">
        <v>259</v>
      </c>
      <c r="F143" s="108">
        <v>1</v>
      </c>
      <c r="G143" s="108">
        <v>2</v>
      </c>
      <c r="H143" s="108">
        <v>3</v>
      </c>
      <c r="I143" s="108">
        <v>4</v>
      </c>
      <c r="J143" s="108">
        <v>5</v>
      </c>
      <c r="K143" s="201" t="s">
        <v>194</v>
      </c>
      <c r="L143" s="201"/>
      <c r="M143" s="108" t="s">
        <v>260</v>
      </c>
      <c r="N143" s="109" t="s">
        <v>261</v>
      </c>
    </row>
    <row r="144" spans="2:14" ht="15">
      <c r="B144" s="110" t="s">
        <v>262</v>
      </c>
      <c r="C144" s="202" t="str">
        <f>IF(C137&gt;"",C137&amp;" - "&amp;G137,"")</f>
        <v>Veidenbaum Elina - Ylinen Sonja</v>
      </c>
      <c r="D144" s="202"/>
      <c r="E144" s="111"/>
      <c r="F144" s="112">
        <v>7</v>
      </c>
      <c r="G144" s="112">
        <v>6</v>
      </c>
      <c r="H144" s="112">
        <v>-10</v>
      </c>
      <c r="I144" s="112">
        <v>12</v>
      </c>
      <c r="J144" s="113"/>
      <c r="K144" s="114">
        <f>IF(ISBLANK(F144),"",COUNTIF(F144:J144,"&gt;=0"))</f>
        <v>3</v>
      </c>
      <c r="L144" s="115">
        <f>IF(ISBLANK(F144),"",IF(LEFT(F144)="-",1,0)+IF(LEFT(G144)="-",1,0)+IF(LEFT(H144)="-",1,0)+IF(LEFT(I144)="-",1,0)+IF(LEFT(J144)="-",1,0))</f>
        <v>1</v>
      </c>
      <c r="M144" s="116">
        <f aca="true" t="shared" si="5" ref="M144:N148">IF(K144=3,1,"")</f>
        <v>1</v>
      </c>
      <c r="N144" s="117">
        <f t="shared" si="5"/>
      </c>
    </row>
    <row r="145" spans="2:14" ht="15">
      <c r="B145" s="110" t="s">
        <v>263</v>
      </c>
      <c r="C145" s="202" t="str">
        <f>IF(C138&gt;"",C138&amp;" - "&amp;G138,"")</f>
        <v>Seppänen Alexandra - Sinishin Alisa</v>
      </c>
      <c r="D145" s="202"/>
      <c r="E145" s="111"/>
      <c r="F145" s="112">
        <v>-8</v>
      </c>
      <c r="G145" s="112">
        <v>-12</v>
      </c>
      <c r="H145" s="112">
        <v>6</v>
      </c>
      <c r="I145" s="112">
        <v>-15</v>
      </c>
      <c r="J145" s="118"/>
      <c r="K145" s="103">
        <f>IF(ISBLANK(F145),"",COUNTIF(F145:J145,"&gt;=0"))</f>
        <v>1</v>
      </c>
      <c r="L145" s="119">
        <f>IF(ISBLANK(F145),"",IF(LEFT(F145)="-",1,0)+IF(LEFT(G145)="-",1,0)+IF(LEFT(H145)="-",1,0)+IF(LEFT(I145)="-",1,0)+IF(LEFT(J145)="-",1,0))</f>
        <v>3</v>
      </c>
      <c r="M145" s="120">
        <f t="shared" si="5"/>
      </c>
      <c r="N145" s="121">
        <f t="shared" si="5"/>
        <v>1</v>
      </c>
    </row>
    <row r="146" spans="2:14" ht="15">
      <c r="B146" s="122" t="s">
        <v>330</v>
      </c>
      <c r="C146" s="123" t="str">
        <f>IF(C140&gt;"",C140&amp;" / "&amp;C141,"")</f>
        <v>Veidenbaum Elina / Seppänen Alexandra</v>
      </c>
      <c r="D146" s="123" t="str">
        <f>IF(G140&gt;"",G140&amp;" / "&amp;G141,"")</f>
        <v>Sinishin Alisa / Yang Yixin</v>
      </c>
      <c r="E146" s="124"/>
      <c r="F146" s="112">
        <v>3</v>
      </c>
      <c r="G146" s="112">
        <v>-7</v>
      </c>
      <c r="H146" s="112">
        <v>7</v>
      </c>
      <c r="I146" s="112">
        <v>-9</v>
      </c>
      <c r="J146" s="118">
        <v>7</v>
      </c>
      <c r="K146" s="103">
        <f>IF(ISBLANK(F146),"",COUNTIF(F146:J146,"&gt;=0"))</f>
        <v>3</v>
      </c>
      <c r="L146" s="119">
        <f>IF(ISBLANK(F146),"",IF(LEFT(F146)="-",1,0)+IF(LEFT(G146)="-",1,0)+IF(LEFT(H146)="-",1,0)+IF(LEFT(I146)="-",1,0)+IF(LEFT(J146)="-",1,0))</f>
        <v>2</v>
      </c>
      <c r="M146" s="120">
        <f t="shared" si="5"/>
        <v>1</v>
      </c>
      <c r="N146" s="121">
        <f t="shared" si="5"/>
      </c>
    </row>
    <row r="147" spans="2:14" ht="15">
      <c r="B147" s="110" t="s">
        <v>265</v>
      </c>
      <c r="C147" s="202" t="str">
        <f>IF(C137&gt;"",C137&amp;" - "&amp;G138,"")</f>
        <v>Veidenbaum Elina - Sinishin Alisa</v>
      </c>
      <c r="D147" s="202"/>
      <c r="E147" s="111"/>
      <c r="F147" s="112">
        <v>3</v>
      </c>
      <c r="G147" s="112">
        <v>-10</v>
      </c>
      <c r="H147" s="112">
        <v>7</v>
      </c>
      <c r="I147" s="112">
        <v>3</v>
      </c>
      <c r="J147" s="118"/>
      <c r="K147" s="103">
        <f>IF(ISBLANK(F147),"",COUNTIF(F147:J147,"&gt;=0"))</f>
        <v>3</v>
      </c>
      <c r="L147" s="119">
        <f>IF(ISBLANK(F147),"",IF(LEFT(F147)="-",1,0)+IF(LEFT(G147)="-",1,0)+IF(LEFT(H147)="-",1,0)+IF(LEFT(I147)="-",1,0)+IF(LEFT(J147)="-",1,0))</f>
        <v>1</v>
      </c>
      <c r="M147" s="120">
        <f t="shared" si="5"/>
        <v>1</v>
      </c>
      <c r="N147" s="121">
        <f t="shared" si="5"/>
      </c>
    </row>
    <row r="148" spans="2:14" ht="15.75" thickBot="1">
      <c r="B148" s="110" t="s">
        <v>266</v>
      </c>
      <c r="C148" s="202" t="str">
        <f>IF(C138&gt;"",C138&amp;" - "&amp;G137,"")</f>
        <v>Seppänen Alexandra - Ylinen Sonja</v>
      </c>
      <c r="D148" s="202"/>
      <c r="E148" s="111"/>
      <c r="F148" s="112"/>
      <c r="G148" s="112"/>
      <c r="H148" s="112"/>
      <c r="I148" s="112"/>
      <c r="J148" s="118"/>
      <c r="K148" s="106">
        <f>IF(ISBLANK(F148),"",COUNTIF(F148:J148,"&gt;=0"))</f>
      </c>
      <c r="L148" s="125">
        <f>IF(ISBLANK(F148),"",IF(LEFT(F148)="-",1,0)+IF(LEFT(G148)="-",1,0)+IF(LEFT(H148)="-",1,0)+IF(LEFT(I148)="-",1,0)+IF(LEFT(J148)="-",1,0))</f>
      </c>
      <c r="M148" s="126">
        <f t="shared" si="5"/>
      </c>
      <c r="N148" s="127">
        <f t="shared" si="5"/>
      </c>
    </row>
    <row r="149" spans="2:14" ht="19.5" thickBot="1">
      <c r="B149" s="91"/>
      <c r="F149" s="128"/>
      <c r="G149" s="128"/>
      <c r="H149" s="128"/>
      <c r="I149" s="203" t="s">
        <v>267</v>
      </c>
      <c r="J149" s="203"/>
      <c r="K149" s="129">
        <f>COUNTIF(K144:K148,"=3")</f>
        <v>3</v>
      </c>
      <c r="L149" s="130">
        <f>COUNTIF(L144:L148,"=3")</f>
        <v>1</v>
      </c>
      <c r="M149" s="131">
        <f>SUM(M144:M148)</f>
        <v>3</v>
      </c>
      <c r="N149" s="132">
        <f>SUM(N144:N148)</f>
        <v>1</v>
      </c>
    </row>
    <row r="150" spans="2:14" ht="15">
      <c r="B150" s="133" t="s">
        <v>268</v>
      </c>
      <c r="N150" s="94"/>
    </row>
    <row r="151" spans="2:14" ht="15">
      <c r="B151" s="134" t="s">
        <v>269</v>
      </c>
      <c r="D151" s="135" t="s">
        <v>270</v>
      </c>
      <c r="F151" s="135" t="s">
        <v>208</v>
      </c>
      <c r="G151" s="135"/>
      <c r="H151" s="136"/>
      <c r="J151" s="204" t="s">
        <v>271</v>
      </c>
      <c r="K151" s="204"/>
      <c r="L151" s="204"/>
      <c r="M151" s="204"/>
      <c r="N151" s="205"/>
    </row>
    <row r="152" spans="2:14" ht="21.75" thickBot="1">
      <c r="B152" s="206"/>
      <c r="C152" s="207"/>
      <c r="D152" s="207"/>
      <c r="E152" s="128"/>
      <c r="F152" s="207"/>
      <c r="G152" s="207"/>
      <c r="H152" s="207"/>
      <c r="I152" s="207"/>
      <c r="J152" s="208" t="str">
        <f>IF(M149=3,C136,IF(N149=3,G136,""))</f>
        <v>TIP-70 2</v>
      </c>
      <c r="K152" s="208"/>
      <c r="L152" s="208"/>
      <c r="M152" s="208"/>
      <c r="N152" s="209"/>
    </row>
    <row r="153" spans="2:14" ht="15">
      <c r="B153" s="137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9"/>
    </row>
  </sheetData>
  <sheetProtection/>
  <mergeCells count="156">
    <mergeCell ref="C145:D145"/>
    <mergeCell ref="C147:D147"/>
    <mergeCell ref="C148:D148"/>
    <mergeCell ref="I149:J149"/>
    <mergeCell ref="J151:N151"/>
    <mergeCell ref="B152:D152"/>
    <mergeCell ref="F152:I152"/>
    <mergeCell ref="J152:N152"/>
    <mergeCell ref="C140:D140"/>
    <mergeCell ref="G140:N140"/>
    <mergeCell ref="C141:D141"/>
    <mergeCell ref="G141:N141"/>
    <mergeCell ref="K143:L143"/>
    <mergeCell ref="C144:D144"/>
    <mergeCell ref="C137:D137"/>
    <mergeCell ref="G137:N137"/>
    <mergeCell ref="C138:D138"/>
    <mergeCell ref="G138:N138"/>
    <mergeCell ref="B139:D139"/>
    <mergeCell ref="F139:N139"/>
    <mergeCell ref="I131:N131"/>
    <mergeCell ref="I132:N132"/>
    <mergeCell ref="I133:N133"/>
    <mergeCell ref="I134:N134"/>
    <mergeCell ref="C136:D136"/>
    <mergeCell ref="G136:N136"/>
    <mergeCell ref="C119:D119"/>
    <mergeCell ref="C121:D121"/>
    <mergeCell ref="C122:D122"/>
    <mergeCell ref="I123:J123"/>
    <mergeCell ref="J125:N125"/>
    <mergeCell ref="B126:D126"/>
    <mergeCell ref="F126:I126"/>
    <mergeCell ref="J126:N126"/>
    <mergeCell ref="C114:D114"/>
    <mergeCell ref="G114:N114"/>
    <mergeCell ref="C115:D115"/>
    <mergeCell ref="G115:N115"/>
    <mergeCell ref="K117:L117"/>
    <mergeCell ref="C118:D118"/>
    <mergeCell ref="C111:D111"/>
    <mergeCell ref="G111:N111"/>
    <mergeCell ref="C112:D112"/>
    <mergeCell ref="G112:N112"/>
    <mergeCell ref="B113:D113"/>
    <mergeCell ref="F113:N113"/>
    <mergeCell ref="I105:N105"/>
    <mergeCell ref="I106:N106"/>
    <mergeCell ref="I107:N107"/>
    <mergeCell ref="I108:N108"/>
    <mergeCell ref="C110:D110"/>
    <mergeCell ref="G110:N110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7:D67"/>
    <mergeCell ref="C69:D69"/>
    <mergeCell ref="C70:D70"/>
    <mergeCell ref="I71:J71"/>
    <mergeCell ref="J73:N73"/>
    <mergeCell ref="B74:D74"/>
    <mergeCell ref="F74:I74"/>
    <mergeCell ref="J74:N74"/>
    <mergeCell ref="C62:D62"/>
    <mergeCell ref="G62:N62"/>
    <mergeCell ref="C63:D63"/>
    <mergeCell ref="G63:N63"/>
    <mergeCell ref="K65:L65"/>
    <mergeCell ref="C66:D66"/>
    <mergeCell ref="C59:D59"/>
    <mergeCell ref="G59:N59"/>
    <mergeCell ref="C60:D60"/>
    <mergeCell ref="G60:N60"/>
    <mergeCell ref="B61:D61"/>
    <mergeCell ref="F61:N61"/>
    <mergeCell ref="I53:N53"/>
    <mergeCell ref="I54:N54"/>
    <mergeCell ref="I55:N55"/>
    <mergeCell ref="I56:N56"/>
    <mergeCell ref="C58:D58"/>
    <mergeCell ref="G58:N58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191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376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9"/>
      <c r="B6" s="29" t="s">
        <v>2</v>
      </c>
      <c r="C6" s="29" t="s">
        <v>192</v>
      </c>
      <c r="D6" s="29" t="s">
        <v>4</v>
      </c>
      <c r="E6" s="29" t="s">
        <v>193</v>
      </c>
      <c r="F6" s="29" t="s">
        <v>194</v>
      </c>
      <c r="G6" s="29" t="s">
        <v>195</v>
      </c>
      <c r="H6" s="29" t="s">
        <v>196</v>
      </c>
      <c r="I6" s="30"/>
      <c r="J6" s="31"/>
    </row>
    <row r="7" spans="1:10" ht="14.25" customHeight="1">
      <c r="A7" s="29" t="s">
        <v>5</v>
      </c>
      <c r="B7" s="29" t="s">
        <v>197</v>
      </c>
      <c r="C7" s="29" t="s">
        <v>7</v>
      </c>
      <c r="D7" s="29" t="s">
        <v>7</v>
      </c>
      <c r="E7" s="29" t="s">
        <v>8</v>
      </c>
      <c r="F7" s="29"/>
      <c r="G7" s="29" t="s">
        <v>392</v>
      </c>
      <c r="H7" s="29" t="s">
        <v>8</v>
      </c>
      <c r="I7" s="30"/>
      <c r="J7" s="31"/>
    </row>
    <row r="8" spans="1:10" ht="14.25" customHeight="1">
      <c r="A8" s="29" t="s">
        <v>8</v>
      </c>
      <c r="B8" s="29" t="s">
        <v>198</v>
      </c>
      <c r="C8" s="29" t="s">
        <v>25</v>
      </c>
      <c r="D8" s="29" t="s">
        <v>25</v>
      </c>
      <c r="E8" s="29" t="s">
        <v>199</v>
      </c>
      <c r="F8" s="29"/>
      <c r="G8" s="29" t="s">
        <v>393</v>
      </c>
      <c r="H8" s="29" t="s">
        <v>15</v>
      </c>
      <c r="I8" s="30"/>
      <c r="J8" s="31"/>
    </row>
    <row r="9" spans="1:10" ht="14.25" customHeight="1">
      <c r="A9" s="29" t="s">
        <v>9</v>
      </c>
      <c r="B9" s="29" t="s">
        <v>200</v>
      </c>
      <c r="C9" s="29" t="s">
        <v>38</v>
      </c>
      <c r="D9" s="29" t="s">
        <v>7</v>
      </c>
      <c r="E9" s="29" t="s">
        <v>9</v>
      </c>
      <c r="F9" s="29"/>
      <c r="G9" s="29" t="s">
        <v>391</v>
      </c>
      <c r="H9" s="29" t="s">
        <v>5</v>
      </c>
      <c r="I9" s="30"/>
      <c r="J9" s="31"/>
    </row>
    <row r="10" spans="1:10" ht="14.25" customHeight="1">
      <c r="A10" s="29" t="s">
        <v>15</v>
      </c>
      <c r="B10" s="29" t="s">
        <v>201</v>
      </c>
      <c r="C10" s="29" t="s">
        <v>35</v>
      </c>
      <c r="D10" s="29" t="s">
        <v>35</v>
      </c>
      <c r="E10" s="29" t="s">
        <v>5</v>
      </c>
      <c r="F10" s="29"/>
      <c r="G10" s="29" t="s">
        <v>394</v>
      </c>
      <c r="H10" s="29" t="s">
        <v>9</v>
      </c>
      <c r="I10" s="30"/>
      <c r="J10" s="31"/>
    </row>
    <row r="11" spans="1:10" ht="15" customHeight="1">
      <c r="A11" s="32"/>
      <c r="B11" s="32"/>
      <c r="C11" s="33"/>
      <c r="D11" s="33"/>
      <c r="E11" s="33"/>
      <c r="F11" s="33"/>
      <c r="G11" s="33"/>
      <c r="H11" s="33"/>
      <c r="I11" s="34"/>
      <c r="J11" s="34"/>
    </row>
    <row r="12" spans="1:10" ht="14.25" customHeight="1">
      <c r="A12" s="31"/>
      <c r="B12" s="35"/>
      <c r="C12" s="29"/>
      <c r="D12" s="29" t="s">
        <v>202</v>
      </c>
      <c r="E12" s="29" t="s">
        <v>203</v>
      </c>
      <c r="F12" s="29" t="s">
        <v>204</v>
      </c>
      <c r="G12" s="29" t="s">
        <v>205</v>
      </c>
      <c r="H12" s="29" t="s">
        <v>206</v>
      </c>
      <c r="I12" s="29" t="s">
        <v>207</v>
      </c>
      <c r="J12" s="29" t="s">
        <v>208</v>
      </c>
    </row>
    <row r="13" spans="1:10" ht="14.25" customHeight="1">
      <c r="A13" s="31"/>
      <c r="B13" s="35"/>
      <c r="C13" s="29" t="s">
        <v>209</v>
      </c>
      <c r="D13" s="29"/>
      <c r="E13" s="29"/>
      <c r="F13" s="29"/>
      <c r="G13" s="29"/>
      <c r="H13" s="29"/>
      <c r="I13" s="29" t="s">
        <v>210</v>
      </c>
      <c r="J13" s="29" t="s">
        <v>15</v>
      </c>
    </row>
    <row r="14" spans="1:10" ht="14.25" customHeight="1">
      <c r="A14" s="31"/>
      <c r="B14" s="35"/>
      <c r="C14" s="29" t="s">
        <v>211</v>
      </c>
      <c r="D14" s="29"/>
      <c r="E14" s="29"/>
      <c r="F14" s="29"/>
      <c r="G14" s="29"/>
      <c r="H14" s="29"/>
      <c r="I14" s="29" t="s">
        <v>209</v>
      </c>
      <c r="J14" s="29" t="s">
        <v>9</v>
      </c>
    </row>
    <row r="15" spans="1:10" ht="14.25" customHeight="1">
      <c r="A15" s="31"/>
      <c r="B15" s="35"/>
      <c r="C15" s="29" t="s">
        <v>212</v>
      </c>
      <c r="D15" s="29"/>
      <c r="E15" s="29"/>
      <c r="F15" s="29"/>
      <c r="G15" s="29"/>
      <c r="H15" s="29"/>
      <c r="I15" s="29" t="s">
        <v>57</v>
      </c>
      <c r="J15" s="29" t="s">
        <v>8</v>
      </c>
    </row>
    <row r="16" spans="1:10" ht="14.25" customHeight="1">
      <c r="A16" s="31"/>
      <c r="B16" s="35"/>
      <c r="C16" s="29" t="s">
        <v>213</v>
      </c>
      <c r="D16" s="29"/>
      <c r="E16" s="29"/>
      <c r="F16" s="29"/>
      <c r="G16" s="29"/>
      <c r="H16" s="29"/>
      <c r="I16" s="29" t="s">
        <v>210</v>
      </c>
      <c r="J16" s="29" t="s">
        <v>15</v>
      </c>
    </row>
    <row r="17" spans="1:10" ht="14.25" customHeight="1">
      <c r="A17" s="31"/>
      <c r="B17" s="35"/>
      <c r="C17" s="29" t="s">
        <v>214</v>
      </c>
      <c r="D17" s="29"/>
      <c r="E17" s="29"/>
      <c r="F17" s="29"/>
      <c r="G17" s="29"/>
      <c r="H17" s="29"/>
      <c r="I17" s="29" t="s">
        <v>57</v>
      </c>
      <c r="J17" s="29" t="s">
        <v>9</v>
      </c>
    </row>
    <row r="18" spans="1:10" ht="14.25" customHeight="1">
      <c r="A18" s="31"/>
      <c r="B18" s="35"/>
      <c r="C18" s="29" t="s">
        <v>215</v>
      </c>
      <c r="D18" s="29"/>
      <c r="E18" s="29"/>
      <c r="F18" s="29"/>
      <c r="G18" s="29"/>
      <c r="H18" s="29"/>
      <c r="I18" s="29" t="s">
        <v>57</v>
      </c>
      <c r="J18" s="29" t="s">
        <v>5</v>
      </c>
    </row>
    <row r="19" spans="1:10" ht="15" customHeight="1">
      <c r="A19" s="31"/>
      <c r="B19" s="31"/>
      <c r="C19" s="32"/>
      <c r="D19" s="32"/>
      <c r="E19" s="36"/>
      <c r="F19" s="32"/>
      <c r="G19" s="32"/>
      <c r="H19" s="32"/>
      <c r="I19" s="32"/>
      <c r="J19" s="32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34.00390625" style="0" customWidth="1"/>
    <col min="4" max="4" width="26.8515625" style="0" customWidth="1"/>
    <col min="5" max="5" width="29.8515625" style="0" customWidth="1"/>
    <col min="6" max="6" width="30.140625" style="0" customWidth="1"/>
    <col min="7" max="9" width="17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71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376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6"/>
      <c r="I6" s="6"/>
      <c r="J6" s="7"/>
    </row>
    <row r="7" spans="1:10" ht="13.5" customHeight="1">
      <c r="A7" s="18" t="s">
        <v>5</v>
      </c>
      <c r="B7" s="18" t="s">
        <v>72</v>
      </c>
      <c r="C7" s="18" t="s">
        <v>73</v>
      </c>
      <c r="D7" s="18" t="s">
        <v>74</v>
      </c>
      <c r="E7" s="19" t="s">
        <v>73</v>
      </c>
      <c r="F7" s="6"/>
      <c r="G7" s="6"/>
      <c r="H7" s="6"/>
      <c r="I7" s="6"/>
      <c r="J7" s="7"/>
    </row>
    <row r="8" spans="1:10" ht="13.5" customHeight="1">
      <c r="A8" s="18" t="s">
        <v>8</v>
      </c>
      <c r="B8" s="18"/>
      <c r="C8" s="18"/>
      <c r="D8" s="18"/>
      <c r="E8" s="21"/>
      <c r="F8" s="19" t="s">
        <v>73</v>
      </c>
      <c r="G8" s="6"/>
      <c r="H8" s="6"/>
      <c r="I8" s="6"/>
      <c r="J8" s="7"/>
    </row>
    <row r="9" spans="1:10" ht="13.5" customHeight="1">
      <c r="A9" s="17" t="s">
        <v>9</v>
      </c>
      <c r="B9" s="17" t="s">
        <v>75</v>
      </c>
      <c r="C9" s="17" t="s">
        <v>76</v>
      </c>
      <c r="D9" s="17" t="s">
        <v>77</v>
      </c>
      <c r="E9" s="22" t="s">
        <v>78</v>
      </c>
      <c r="F9" s="21" t="s">
        <v>79</v>
      </c>
      <c r="G9" s="5"/>
      <c r="H9" s="6"/>
      <c r="I9" s="6"/>
      <c r="J9" s="7"/>
    </row>
    <row r="10" spans="1:10" ht="13.5" customHeight="1">
      <c r="A10" s="17" t="s">
        <v>15</v>
      </c>
      <c r="B10" s="17" t="s">
        <v>80</v>
      </c>
      <c r="C10" s="17" t="s">
        <v>78</v>
      </c>
      <c r="D10" s="17" t="s">
        <v>81</v>
      </c>
      <c r="E10" s="23" t="s">
        <v>82</v>
      </c>
      <c r="F10" s="1"/>
      <c r="G10" s="19" t="s">
        <v>73</v>
      </c>
      <c r="H10" s="6"/>
      <c r="I10" s="6"/>
      <c r="J10" s="7"/>
    </row>
    <row r="11" spans="1:10" ht="13.5" customHeight="1">
      <c r="A11" s="18" t="s">
        <v>18</v>
      </c>
      <c r="B11" s="18" t="s">
        <v>83</v>
      </c>
      <c r="C11" s="18" t="s">
        <v>84</v>
      </c>
      <c r="D11" s="18" t="s">
        <v>85</v>
      </c>
      <c r="E11" s="19" t="s">
        <v>84</v>
      </c>
      <c r="F11" s="1"/>
      <c r="G11" s="21" t="s">
        <v>86</v>
      </c>
      <c r="H11" s="5"/>
      <c r="I11" s="6"/>
      <c r="J11" s="7"/>
    </row>
    <row r="12" spans="1:10" ht="13.5" customHeight="1">
      <c r="A12" s="18" t="s">
        <v>22</v>
      </c>
      <c r="B12" s="18" t="s">
        <v>87</v>
      </c>
      <c r="C12" s="18" t="s">
        <v>88</v>
      </c>
      <c r="D12" s="18" t="s">
        <v>89</v>
      </c>
      <c r="E12" s="21" t="s">
        <v>90</v>
      </c>
      <c r="F12" s="22" t="s">
        <v>91</v>
      </c>
      <c r="G12" s="24"/>
      <c r="H12" s="5"/>
      <c r="I12" s="6"/>
      <c r="J12" s="7"/>
    </row>
    <row r="13" spans="1:10" ht="13.5" customHeight="1">
      <c r="A13" s="17" t="s">
        <v>27</v>
      </c>
      <c r="B13" s="17" t="s">
        <v>92</v>
      </c>
      <c r="C13" s="17" t="s">
        <v>93</v>
      </c>
      <c r="D13" s="17" t="s">
        <v>94</v>
      </c>
      <c r="E13" s="22" t="s">
        <v>91</v>
      </c>
      <c r="F13" s="23" t="s">
        <v>95</v>
      </c>
      <c r="G13" s="1"/>
      <c r="H13" s="5"/>
      <c r="I13" s="6"/>
      <c r="J13" s="7"/>
    </row>
    <row r="14" spans="1:10" ht="13.5" customHeight="1">
      <c r="A14" s="17" t="s">
        <v>31</v>
      </c>
      <c r="B14" s="17" t="s">
        <v>68</v>
      </c>
      <c r="C14" s="17" t="s">
        <v>91</v>
      </c>
      <c r="D14" s="17" t="s">
        <v>96</v>
      </c>
      <c r="E14" s="23" t="s">
        <v>97</v>
      </c>
      <c r="F14" s="6"/>
      <c r="G14" s="1"/>
      <c r="H14" s="19" t="s">
        <v>73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1" t="s">
        <v>98</v>
      </c>
      <c r="I15" s="5"/>
      <c r="J15" s="7"/>
    </row>
    <row r="16" spans="1:10" ht="13.5" customHeight="1">
      <c r="A16" s="18" t="s">
        <v>33</v>
      </c>
      <c r="B16" s="18" t="s">
        <v>99</v>
      </c>
      <c r="C16" s="18" t="s">
        <v>100</v>
      </c>
      <c r="D16" s="18" t="s">
        <v>101</v>
      </c>
      <c r="E16" s="19" t="s">
        <v>100</v>
      </c>
      <c r="F16" s="6"/>
      <c r="G16" s="1"/>
      <c r="H16" s="24"/>
      <c r="I16" s="5"/>
      <c r="J16" s="7"/>
    </row>
    <row r="17" spans="1:10" ht="13.5" customHeight="1">
      <c r="A17" s="18" t="s">
        <v>37</v>
      </c>
      <c r="B17" s="18" t="s">
        <v>44</v>
      </c>
      <c r="C17" s="18" t="s">
        <v>102</v>
      </c>
      <c r="D17" s="18" t="s">
        <v>81</v>
      </c>
      <c r="E17" s="21" t="s">
        <v>103</v>
      </c>
      <c r="F17" s="19" t="s">
        <v>100</v>
      </c>
      <c r="G17" s="1"/>
      <c r="H17" s="24"/>
      <c r="I17" s="5"/>
      <c r="J17" s="7"/>
    </row>
    <row r="18" spans="1:10" ht="13.5" customHeight="1">
      <c r="A18" s="17" t="s">
        <v>39</v>
      </c>
      <c r="B18" s="17" t="s">
        <v>104</v>
      </c>
      <c r="C18" s="17" t="s">
        <v>105</v>
      </c>
      <c r="D18" s="17" t="s">
        <v>106</v>
      </c>
      <c r="E18" s="22" t="s">
        <v>107</v>
      </c>
      <c r="F18" s="21" t="s">
        <v>108</v>
      </c>
      <c r="G18" s="24"/>
      <c r="H18" s="24"/>
      <c r="I18" s="5"/>
      <c r="J18" s="7"/>
    </row>
    <row r="19" spans="1:10" ht="13.5" customHeight="1">
      <c r="A19" s="17" t="s">
        <v>41</v>
      </c>
      <c r="B19" s="17" t="s">
        <v>109</v>
      </c>
      <c r="C19" s="17" t="s">
        <v>107</v>
      </c>
      <c r="D19" s="17" t="s">
        <v>110</v>
      </c>
      <c r="E19" s="23" t="s">
        <v>111</v>
      </c>
      <c r="F19" s="1"/>
      <c r="G19" s="22" t="s">
        <v>112</v>
      </c>
      <c r="H19" s="24"/>
      <c r="I19" s="5"/>
      <c r="J19" s="7"/>
    </row>
    <row r="20" spans="1:10" ht="13.5" customHeight="1">
      <c r="A20" s="18" t="s">
        <v>43</v>
      </c>
      <c r="B20" s="18" t="s">
        <v>113</v>
      </c>
      <c r="C20" s="18" t="s">
        <v>114</v>
      </c>
      <c r="D20" s="18" t="s">
        <v>85</v>
      </c>
      <c r="E20" s="19" t="s">
        <v>114</v>
      </c>
      <c r="F20" s="1"/>
      <c r="G20" s="23" t="s">
        <v>115</v>
      </c>
      <c r="H20" s="1"/>
      <c r="I20" s="5"/>
      <c r="J20" s="7"/>
    </row>
    <row r="21" spans="1:10" ht="13.5" customHeight="1">
      <c r="A21" s="18" t="s">
        <v>46</v>
      </c>
      <c r="B21" s="18" t="s">
        <v>116</v>
      </c>
      <c r="C21" s="18" t="s">
        <v>117</v>
      </c>
      <c r="D21" s="18" t="s">
        <v>118</v>
      </c>
      <c r="E21" s="21" t="s">
        <v>119</v>
      </c>
      <c r="F21" s="22" t="s">
        <v>112</v>
      </c>
      <c r="G21" s="5"/>
      <c r="H21" s="1"/>
      <c r="I21" s="5"/>
      <c r="J21" s="7"/>
    </row>
    <row r="22" spans="1:10" ht="13.5" customHeight="1">
      <c r="A22" s="17" t="s">
        <v>48</v>
      </c>
      <c r="B22" s="17" t="s">
        <v>120</v>
      </c>
      <c r="C22" s="17" t="s">
        <v>121</v>
      </c>
      <c r="D22" s="17" t="s">
        <v>122</v>
      </c>
      <c r="E22" s="22" t="s">
        <v>112</v>
      </c>
      <c r="F22" s="23" t="s">
        <v>123</v>
      </c>
      <c r="G22" s="6"/>
      <c r="H22" s="1"/>
      <c r="I22" s="5"/>
      <c r="J22" s="7"/>
    </row>
    <row r="23" spans="1:10" ht="13.5" customHeight="1">
      <c r="A23" s="17" t="s">
        <v>51</v>
      </c>
      <c r="B23" s="17" t="s">
        <v>124</v>
      </c>
      <c r="C23" s="17" t="s">
        <v>112</v>
      </c>
      <c r="D23" s="17" t="s">
        <v>125</v>
      </c>
      <c r="E23" s="23" t="s">
        <v>126</v>
      </c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2" t="s">
        <v>73</v>
      </c>
      <c r="J24" s="28"/>
    </row>
    <row r="25" spans="1:10" ht="13.5" customHeight="1">
      <c r="A25" s="18" t="s">
        <v>127</v>
      </c>
      <c r="B25" s="18" t="s">
        <v>128</v>
      </c>
      <c r="C25" s="18" t="s">
        <v>129</v>
      </c>
      <c r="D25" s="18" t="s">
        <v>130</v>
      </c>
      <c r="E25" s="19" t="s">
        <v>129</v>
      </c>
      <c r="F25" s="6"/>
      <c r="G25" s="6"/>
      <c r="H25" s="1"/>
      <c r="I25" s="21" t="s">
        <v>131</v>
      </c>
      <c r="J25" s="28"/>
    </row>
    <row r="26" spans="1:10" ht="13.5" customHeight="1">
      <c r="A26" s="18" t="s">
        <v>132</v>
      </c>
      <c r="B26" s="18" t="s">
        <v>133</v>
      </c>
      <c r="C26" s="18" t="s">
        <v>134</v>
      </c>
      <c r="D26" s="18" t="s">
        <v>135</v>
      </c>
      <c r="E26" s="21" t="s">
        <v>136</v>
      </c>
      <c r="F26" s="19" t="s">
        <v>129</v>
      </c>
      <c r="G26" s="6"/>
      <c r="H26" s="1"/>
      <c r="I26" s="5"/>
      <c r="J26" s="7"/>
    </row>
    <row r="27" spans="1:10" ht="13.5" customHeight="1">
      <c r="A27" s="17" t="s">
        <v>137</v>
      </c>
      <c r="B27" s="17" t="s">
        <v>138</v>
      </c>
      <c r="C27" s="17" t="s">
        <v>139</v>
      </c>
      <c r="D27" s="17" t="s">
        <v>89</v>
      </c>
      <c r="E27" s="22" t="s">
        <v>140</v>
      </c>
      <c r="F27" s="21" t="s">
        <v>141</v>
      </c>
      <c r="G27" s="5"/>
      <c r="H27" s="1"/>
      <c r="I27" s="5"/>
      <c r="J27" s="7"/>
    </row>
    <row r="28" spans="1:10" ht="13.5" customHeight="1">
      <c r="A28" s="17" t="s">
        <v>142</v>
      </c>
      <c r="B28" s="17" t="s">
        <v>143</v>
      </c>
      <c r="C28" s="17" t="s">
        <v>140</v>
      </c>
      <c r="D28" s="17" t="s">
        <v>85</v>
      </c>
      <c r="E28" s="23" t="s">
        <v>144</v>
      </c>
      <c r="F28" s="1"/>
      <c r="G28" s="19" t="s">
        <v>129</v>
      </c>
      <c r="H28" s="1"/>
      <c r="I28" s="5"/>
      <c r="J28" s="7"/>
    </row>
    <row r="29" spans="1:10" ht="13.5" customHeight="1">
      <c r="A29" s="18" t="s">
        <v>145</v>
      </c>
      <c r="B29" s="18" t="s">
        <v>146</v>
      </c>
      <c r="C29" s="18" t="s">
        <v>147</v>
      </c>
      <c r="D29" s="18" t="s">
        <v>148</v>
      </c>
      <c r="E29" s="19" t="s">
        <v>147</v>
      </c>
      <c r="F29" s="1"/>
      <c r="G29" s="21" t="s">
        <v>149</v>
      </c>
      <c r="H29" s="24"/>
      <c r="I29" s="5"/>
      <c r="J29" s="7"/>
    </row>
    <row r="30" spans="1:10" ht="13.5" customHeight="1">
      <c r="A30" s="18" t="s">
        <v>150</v>
      </c>
      <c r="B30" s="18" t="s">
        <v>151</v>
      </c>
      <c r="C30" s="18" t="s">
        <v>152</v>
      </c>
      <c r="D30" s="18" t="s">
        <v>122</v>
      </c>
      <c r="E30" s="21" t="s">
        <v>153</v>
      </c>
      <c r="F30" s="22" t="s">
        <v>147</v>
      </c>
      <c r="G30" s="24"/>
      <c r="H30" s="24"/>
      <c r="I30" s="5"/>
      <c r="J30" s="7"/>
    </row>
    <row r="31" spans="1:10" ht="13.5" customHeight="1">
      <c r="A31" s="17" t="s">
        <v>154</v>
      </c>
      <c r="B31" s="17"/>
      <c r="C31" s="17"/>
      <c r="D31" s="17"/>
      <c r="E31" s="22" t="s">
        <v>155</v>
      </c>
      <c r="F31" s="23" t="s">
        <v>156</v>
      </c>
      <c r="G31" s="1"/>
      <c r="H31" s="24"/>
      <c r="I31" s="5"/>
      <c r="J31" s="7"/>
    </row>
    <row r="32" spans="1:10" ht="13.5" customHeight="1">
      <c r="A32" s="17" t="s">
        <v>157</v>
      </c>
      <c r="B32" s="17" t="s">
        <v>158</v>
      </c>
      <c r="C32" s="17" t="s">
        <v>155</v>
      </c>
      <c r="D32" s="17" t="s">
        <v>159</v>
      </c>
      <c r="E32" s="23"/>
      <c r="F32" s="6"/>
      <c r="G32" s="1"/>
      <c r="H32" s="22" t="s">
        <v>160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3" t="s">
        <v>161</v>
      </c>
      <c r="I33" s="6"/>
      <c r="J33" s="7"/>
    </row>
    <row r="34" spans="1:10" ht="13.5" customHeight="1">
      <c r="A34" s="18" t="s">
        <v>162</v>
      </c>
      <c r="B34" s="18" t="s">
        <v>163</v>
      </c>
      <c r="C34" s="18" t="s">
        <v>164</v>
      </c>
      <c r="D34" s="18" t="s">
        <v>118</v>
      </c>
      <c r="E34" s="19" t="s">
        <v>164</v>
      </c>
      <c r="F34" s="6"/>
      <c r="G34" s="1"/>
      <c r="H34" s="5"/>
      <c r="I34" s="6"/>
      <c r="J34" s="7"/>
    </row>
    <row r="35" spans="1:10" ht="13.5" customHeight="1">
      <c r="A35" s="18" t="s">
        <v>165</v>
      </c>
      <c r="B35" s="18" t="s">
        <v>19</v>
      </c>
      <c r="C35" s="18" t="s">
        <v>166</v>
      </c>
      <c r="D35" s="18" t="s">
        <v>81</v>
      </c>
      <c r="E35" s="21" t="s">
        <v>167</v>
      </c>
      <c r="F35" s="19" t="s">
        <v>164</v>
      </c>
      <c r="G35" s="1"/>
      <c r="H35" s="5"/>
      <c r="I35" s="6"/>
      <c r="J35" s="7"/>
    </row>
    <row r="36" spans="1:10" ht="13.5" customHeight="1">
      <c r="A36" s="17" t="s">
        <v>168</v>
      </c>
      <c r="B36" s="17" t="s">
        <v>169</v>
      </c>
      <c r="C36" s="17" t="s">
        <v>170</v>
      </c>
      <c r="D36" s="17" t="s">
        <v>171</v>
      </c>
      <c r="E36" s="22" t="s">
        <v>172</v>
      </c>
      <c r="F36" s="21" t="s">
        <v>173</v>
      </c>
      <c r="G36" s="24"/>
      <c r="H36" s="5"/>
      <c r="I36" s="6"/>
      <c r="J36" s="7"/>
    </row>
    <row r="37" spans="1:10" ht="13.5" customHeight="1">
      <c r="A37" s="17" t="s">
        <v>174</v>
      </c>
      <c r="B37" s="17" t="s">
        <v>175</v>
      </c>
      <c r="C37" s="17" t="s">
        <v>172</v>
      </c>
      <c r="D37" s="17" t="s">
        <v>94</v>
      </c>
      <c r="E37" s="23" t="s">
        <v>176</v>
      </c>
      <c r="F37" s="1"/>
      <c r="G37" s="22" t="s">
        <v>160</v>
      </c>
      <c r="H37" s="5"/>
      <c r="I37" s="6"/>
      <c r="J37" s="7"/>
    </row>
    <row r="38" spans="1:10" ht="13.5" customHeight="1">
      <c r="A38" s="18" t="s">
        <v>177</v>
      </c>
      <c r="B38" s="18" t="s">
        <v>158</v>
      </c>
      <c r="C38" s="18" t="s">
        <v>178</v>
      </c>
      <c r="D38" s="18" t="s">
        <v>179</v>
      </c>
      <c r="E38" s="19" t="s">
        <v>178</v>
      </c>
      <c r="F38" s="1"/>
      <c r="G38" s="23" t="s">
        <v>180</v>
      </c>
      <c r="H38" s="6"/>
      <c r="I38" s="6"/>
      <c r="J38" s="7"/>
    </row>
    <row r="39" spans="1:10" ht="13.5" customHeight="1">
      <c r="A39" s="18" t="s">
        <v>181</v>
      </c>
      <c r="B39" s="18" t="s">
        <v>182</v>
      </c>
      <c r="C39" s="18" t="s">
        <v>183</v>
      </c>
      <c r="D39" s="18" t="s">
        <v>184</v>
      </c>
      <c r="E39" s="21" t="s">
        <v>185</v>
      </c>
      <c r="F39" s="22" t="s">
        <v>160</v>
      </c>
      <c r="G39" s="5"/>
      <c r="H39" s="6"/>
      <c r="I39" s="6"/>
      <c r="J39" s="7"/>
    </row>
    <row r="40" spans="1:10" ht="13.5" customHeight="1">
      <c r="A40" s="17" t="s">
        <v>186</v>
      </c>
      <c r="B40" s="17"/>
      <c r="C40" s="17"/>
      <c r="D40" s="17"/>
      <c r="E40" s="22" t="s">
        <v>160</v>
      </c>
      <c r="F40" s="23" t="s">
        <v>187</v>
      </c>
      <c r="G40" s="6"/>
      <c r="H40" s="6"/>
      <c r="I40" s="6"/>
      <c r="J40" s="7"/>
    </row>
    <row r="41" spans="1:10" ht="13.5" customHeight="1">
      <c r="A41" s="17" t="s">
        <v>188</v>
      </c>
      <c r="B41" s="17" t="s">
        <v>189</v>
      </c>
      <c r="C41" s="17" t="s">
        <v>160</v>
      </c>
      <c r="D41" s="17" t="s">
        <v>190</v>
      </c>
      <c r="E41" s="23"/>
      <c r="F41" s="6"/>
      <c r="G41" s="6"/>
      <c r="H41" s="6"/>
      <c r="I41" s="6"/>
      <c r="J41" s="7"/>
    </row>
    <row r="42" spans="1:10" ht="15" customHeight="1">
      <c r="A42" s="26"/>
      <c r="B42" s="26"/>
      <c r="C42" s="26"/>
      <c r="D42" s="26"/>
      <c r="E42" s="7"/>
      <c r="F42" s="7"/>
      <c r="G42" s="7"/>
      <c r="H42" s="7"/>
      <c r="I42" s="7"/>
      <c r="J42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28125" style="0" customWidth="1"/>
    <col min="4" max="4" width="22.140625" style="0" customWidth="1"/>
    <col min="5" max="5" width="41.421875" style="0" customWidth="1"/>
    <col min="6" max="6" width="27.57421875" style="0" customWidth="1"/>
    <col min="7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216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376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20"/>
    </row>
    <row r="7" spans="1:8" ht="13.5" customHeight="1">
      <c r="A7" s="18" t="s">
        <v>5</v>
      </c>
      <c r="B7" s="18" t="s">
        <v>217</v>
      </c>
      <c r="C7" s="18" t="s">
        <v>218</v>
      </c>
      <c r="D7" s="18" t="s">
        <v>219</v>
      </c>
      <c r="E7" s="19" t="s">
        <v>218</v>
      </c>
      <c r="F7" s="6"/>
      <c r="G7" s="6"/>
      <c r="H7" s="20"/>
    </row>
    <row r="8" spans="1:8" ht="13.5" customHeight="1">
      <c r="A8" s="18" t="s">
        <v>8</v>
      </c>
      <c r="B8" s="18"/>
      <c r="C8" s="18"/>
      <c r="D8" s="18"/>
      <c r="E8" s="21"/>
      <c r="F8" s="19" t="s">
        <v>218</v>
      </c>
      <c r="G8" s="6"/>
      <c r="H8" s="20"/>
    </row>
    <row r="9" spans="1:8" ht="13.5" customHeight="1">
      <c r="A9" s="17" t="s">
        <v>9</v>
      </c>
      <c r="B9" s="17" t="s">
        <v>220</v>
      </c>
      <c r="C9" s="17" t="s">
        <v>221</v>
      </c>
      <c r="D9" s="17" t="s">
        <v>101</v>
      </c>
      <c r="E9" s="22" t="s">
        <v>222</v>
      </c>
      <c r="F9" s="21" t="s">
        <v>223</v>
      </c>
      <c r="G9" s="5"/>
      <c r="H9" s="20"/>
    </row>
    <row r="10" spans="1:8" ht="13.5" customHeight="1">
      <c r="A10" s="17" t="s">
        <v>15</v>
      </c>
      <c r="B10" s="17" t="s">
        <v>224</v>
      </c>
      <c r="C10" s="17" t="s">
        <v>222</v>
      </c>
      <c r="D10" s="17" t="s">
        <v>118</v>
      </c>
      <c r="E10" s="23" t="s">
        <v>225</v>
      </c>
      <c r="F10" s="1"/>
      <c r="G10" s="22" t="s">
        <v>218</v>
      </c>
      <c r="H10" s="25"/>
    </row>
    <row r="11" spans="1:8" ht="13.5" customHeight="1">
      <c r="A11" s="18" t="s">
        <v>18</v>
      </c>
      <c r="B11" s="18" t="s">
        <v>226</v>
      </c>
      <c r="C11" s="18" t="s">
        <v>227</v>
      </c>
      <c r="D11" s="18" t="s">
        <v>89</v>
      </c>
      <c r="E11" s="19" t="s">
        <v>227</v>
      </c>
      <c r="F11" s="1"/>
      <c r="G11" s="21" t="s">
        <v>228</v>
      </c>
      <c r="H11" s="25"/>
    </row>
    <row r="12" spans="1:8" ht="13.5" customHeight="1">
      <c r="A12" s="18" t="s">
        <v>22</v>
      </c>
      <c r="B12" s="18" t="s">
        <v>229</v>
      </c>
      <c r="C12" s="18" t="s">
        <v>230</v>
      </c>
      <c r="D12" s="18" t="s">
        <v>231</v>
      </c>
      <c r="E12" s="21" t="s">
        <v>232</v>
      </c>
      <c r="F12" s="22" t="s">
        <v>233</v>
      </c>
      <c r="G12" s="5"/>
      <c r="H12" s="20"/>
    </row>
    <row r="13" spans="1:8" ht="13.5" customHeight="1">
      <c r="A13" s="17" t="s">
        <v>27</v>
      </c>
      <c r="B13" s="17"/>
      <c r="C13" s="17"/>
      <c r="D13" s="17"/>
      <c r="E13" s="22" t="s">
        <v>233</v>
      </c>
      <c r="F13" s="23" t="s">
        <v>234</v>
      </c>
      <c r="G13" s="6"/>
      <c r="H13" s="20"/>
    </row>
    <row r="14" spans="1:8" ht="13.5" customHeight="1">
      <c r="A14" s="17" t="s">
        <v>31</v>
      </c>
      <c r="B14" s="17" t="s">
        <v>235</v>
      </c>
      <c r="C14" s="17" t="s">
        <v>233</v>
      </c>
      <c r="D14" s="17" t="s">
        <v>130</v>
      </c>
      <c r="E14" s="23"/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2"/>
  <sheetViews>
    <sheetView zoomScalePageLayoutView="0" workbookViewId="0" topLeftCell="A1">
      <selection activeCell="C162" sqref="C162"/>
    </sheetView>
  </sheetViews>
  <sheetFormatPr defaultColWidth="8.8515625" defaultRowHeight="12.75"/>
  <cols>
    <col min="1" max="1" width="2.7109375" style="39" customWidth="1"/>
    <col min="2" max="2" width="7.28125" style="39" customWidth="1"/>
    <col min="3" max="3" width="18.421875" style="39" customWidth="1"/>
    <col min="4" max="4" width="20.7109375" style="39" customWidth="1"/>
    <col min="5" max="5" width="2.28125" style="39" customWidth="1"/>
    <col min="6" max="10" width="5.7109375" style="39" customWidth="1"/>
    <col min="11" max="11" width="4.28125" style="39" customWidth="1"/>
    <col min="12" max="12" width="4.140625" style="39" customWidth="1"/>
    <col min="13" max="14" width="5.7109375" style="39" customWidth="1"/>
    <col min="15" max="16384" width="8.8515625" style="39" customWidth="1"/>
  </cols>
  <sheetData>
    <row r="1" spans="2:14" ht="16.5" thickTop="1">
      <c r="B1" s="37"/>
      <c r="C1" s="38"/>
      <c r="D1" s="38"/>
      <c r="E1" s="38"/>
      <c r="F1" s="173" t="s">
        <v>236</v>
      </c>
      <c r="G1" s="173"/>
      <c r="H1" s="174" t="s">
        <v>237</v>
      </c>
      <c r="I1" s="174"/>
      <c r="J1" s="174"/>
      <c r="K1" s="174"/>
      <c r="L1" s="174"/>
      <c r="M1" s="174"/>
      <c r="N1" s="174"/>
    </row>
    <row r="2" spans="2:14" ht="15.75">
      <c r="B2" s="40"/>
      <c r="C2" s="41" t="s">
        <v>238</v>
      </c>
      <c r="D2" s="42"/>
      <c r="E2" s="43"/>
      <c r="F2" s="175" t="s">
        <v>239</v>
      </c>
      <c r="G2" s="175"/>
      <c r="H2" s="176" t="s">
        <v>240</v>
      </c>
      <c r="I2" s="176"/>
      <c r="J2" s="176"/>
      <c r="K2" s="176"/>
      <c r="L2" s="176"/>
      <c r="M2" s="176"/>
      <c r="N2" s="176"/>
    </row>
    <row r="3" spans="2:14" ht="15.75">
      <c r="B3" s="44"/>
      <c r="C3" s="45"/>
      <c r="D3" s="43"/>
      <c r="E3" s="43"/>
      <c r="F3" s="177" t="s">
        <v>241</v>
      </c>
      <c r="G3" s="177"/>
      <c r="H3" s="178" t="s">
        <v>242</v>
      </c>
      <c r="I3" s="178"/>
      <c r="J3" s="178"/>
      <c r="K3" s="178"/>
      <c r="L3" s="178"/>
      <c r="M3" s="178"/>
      <c r="N3" s="178"/>
    </row>
    <row r="4" spans="2:14" ht="21" thickBot="1">
      <c r="B4" s="46"/>
      <c r="C4" s="47" t="s">
        <v>243</v>
      </c>
      <c r="D4" s="43"/>
      <c r="E4" s="43"/>
      <c r="F4" s="179" t="s">
        <v>244</v>
      </c>
      <c r="G4" s="179"/>
      <c r="H4" s="180">
        <v>45416</v>
      </c>
      <c r="I4" s="180"/>
      <c r="J4" s="180"/>
      <c r="K4" s="48" t="s">
        <v>245</v>
      </c>
      <c r="L4" s="181"/>
      <c r="M4" s="181"/>
      <c r="N4" s="181"/>
    </row>
    <row r="5" spans="2:14" ht="16.5" thickTop="1">
      <c r="B5" s="49"/>
      <c r="C5" s="43"/>
      <c r="D5" s="43"/>
      <c r="E5" s="43"/>
      <c r="F5" s="50"/>
      <c r="G5" s="43"/>
      <c r="H5" s="43"/>
      <c r="I5" s="51"/>
      <c r="J5" s="52"/>
      <c r="K5" s="52"/>
      <c r="L5" s="52"/>
      <c r="M5" s="52"/>
      <c r="N5" s="53"/>
    </row>
    <row r="6" spans="2:14" ht="16.5" thickBot="1">
      <c r="B6" s="54" t="s">
        <v>246</v>
      </c>
      <c r="C6" s="182" t="s">
        <v>7</v>
      </c>
      <c r="D6" s="182"/>
      <c r="E6" s="55"/>
      <c r="F6" s="56" t="s">
        <v>247</v>
      </c>
      <c r="G6" s="183" t="s">
        <v>70</v>
      </c>
      <c r="H6" s="183"/>
      <c r="I6" s="183"/>
      <c r="J6" s="183"/>
      <c r="K6" s="183"/>
      <c r="L6" s="183"/>
      <c r="M6" s="183"/>
      <c r="N6" s="183"/>
    </row>
    <row r="7" spans="2:14" ht="15">
      <c r="B7" s="57" t="s">
        <v>248</v>
      </c>
      <c r="C7" s="184" t="s">
        <v>249</v>
      </c>
      <c r="D7" s="184"/>
      <c r="E7" s="58"/>
      <c r="F7" s="59" t="s">
        <v>250</v>
      </c>
      <c r="G7" s="185" t="s">
        <v>251</v>
      </c>
      <c r="H7" s="185"/>
      <c r="I7" s="185"/>
      <c r="J7" s="185"/>
      <c r="K7" s="185"/>
      <c r="L7" s="185"/>
      <c r="M7" s="185"/>
      <c r="N7" s="185"/>
    </row>
    <row r="8" spans="2:14" ht="15">
      <c r="B8" s="60" t="s">
        <v>252</v>
      </c>
      <c r="C8" s="186" t="s">
        <v>253</v>
      </c>
      <c r="D8" s="186"/>
      <c r="E8" s="58"/>
      <c r="F8" s="61" t="s">
        <v>254</v>
      </c>
      <c r="G8" s="187"/>
      <c r="H8" s="187"/>
      <c r="I8" s="187"/>
      <c r="J8" s="187"/>
      <c r="K8" s="187"/>
      <c r="L8" s="187"/>
      <c r="M8" s="187"/>
      <c r="N8" s="187"/>
    </row>
    <row r="9" spans="2:14" ht="15">
      <c r="B9" s="60" t="s">
        <v>255</v>
      </c>
      <c r="C9" s="186" t="s">
        <v>256</v>
      </c>
      <c r="D9" s="186"/>
      <c r="E9" s="58"/>
      <c r="F9" s="62" t="s">
        <v>257</v>
      </c>
      <c r="G9" s="187" t="s">
        <v>258</v>
      </c>
      <c r="H9" s="187"/>
      <c r="I9" s="187"/>
      <c r="J9" s="187"/>
      <c r="K9" s="187"/>
      <c r="L9" s="187"/>
      <c r="M9" s="187"/>
      <c r="N9" s="187"/>
    </row>
    <row r="10" spans="2:14" ht="15.75">
      <c r="B10" s="44"/>
      <c r="C10" s="43"/>
      <c r="D10" s="43"/>
      <c r="E10" s="43"/>
      <c r="F10" s="50"/>
      <c r="G10" s="63"/>
      <c r="H10" s="63"/>
      <c r="I10" s="63"/>
      <c r="J10" s="43"/>
      <c r="K10" s="43"/>
      <c r="L10" s="43"/>
      <c r="M10" s="64"/>
      <c r="N10" s="65"/>
    </row>
    <row r="11" spans="2:14" ht="15.75">
      <c r="B11" s="66" t="s">
        <v>259</v>
      </c>
      <c r="C11" s="43"/>
      <c r="D11" s="43"/>
      <c r="E11" s="43"/>
      <c r="F11" s="61">
        <v>1</v>
      </c>
      <c r="G11" s="61">
        <v>2</v>
      </c>
      <c r="H11" s="61">
        <v>3</v>
      </c>
      <c r="I11" s="61">
        <v>4</v>
      </c>
      <c r="J11" s="61">
        <v>5</v>
      </c>
      <c r="K11" s="188" t="s">
        <v>194</v>
      </c>
      <c r="L11" s="188"/>
      <c r="M11" s="61" t="s">
        <v>260</v>
      </c>
      <c r="N11" s="67" t="s">
        <v>261</v>
      </c>
    </row>
    <row r="12" spans="2:14" ht="15">
      <c r="B12" s="68" t="s">
        <v>262</v>
      </c>
      <c r="C12" s="69" t="str">
        <f>IF(C7&gt;"",C7,"")</f>
        <v>Kahlos Juho</v>
      </c>
      <c r="D12" s="69" t="str">
        <f>IF(G7&gt;"",G7,"")</f>
        <v>Ikola Aleksi</v>
      </c>
      <c r="E12" s="70"/>
      <c r="F12" s="71">
        <v>8</v>
      </c>
      <c r="G12" s="71">
        <v>3</v>
      </c>
      <c r="H12" s="71">
        <v>7</v>
      </c>
      <c r="I12" s="71"/>
      <c r="J12" s="71"/>
      <c r="K12" s="72">
        <f>IF(ISBLANK(F12),"",COUNTIF(F12:J12,"&gt;=0"))</f>
        <v>3</v>
      </c>
      <c r="L12" s="72">
        <f>IF(ISBLANK(F12),"",(IF(LEFT(F12,1)="-",1,0)+IF(LEFT(G12,1)="-",1,0)+IF(LEFT(H12,1)="-",1,0)+IF(LEFT(I12,1)="-",1,0)+IF(LEFT(J12,1)="-",1,0)))</f>
        <v>0</v>
      </c>
      <c r="M12" s="73">
        <f aca="true" t="shared" si="0" ref="M12:N16">IF(K12=3,1,"")</f>
        <v>1</v>
      </c>
      <c r="N12" s="74">
        <f t="shared" si="0"/>
      </c>
    </row>
    <row r="13" spans="2:14" ht="15">
      <c r="B13" s="68" t="s">
        <v>263</v>
      </c>
      <c r="C13" s="69" t="str">
        <f>IF(C8&gt;"",C8,"")</f>
        <v>Joki Vincent</v>
      </c>
      <c r="D13" s="69">
        <f>IF(G8&gt;"",G8,"")</f>
      </c>
      <c r="E13" s="70"/>
      <c r="F13" s="71">
        <v>0</v>
      </c>
      <c r="G13" s="71">
        <v>0</v>
      </c>
      <c r="H13" s="71">
        <v>0</v>
      </c>
      <c r="I13" s="71"/>
      <c r="J13" s="71"/>
      <c r="K13" s="72">
        <f>IF(ISBLANK(F13),"",COUNTIF(F13:J13,"&gt;=0"))</f>
        <v>3</v>
      </c>
      <c r="L13" s="72">
        <f>IF(ISBLANK(F13),"",(IF(LEFT(F13,1)="-",1,0)+IF(LEFT(G13,1)="-",1,0)+IF(LEFT(H13,1)="-",1,0)+IF(LEFT(I13,1)="-",1,0)+IF(LEFT(J13,1)="-",1,0)))</f>
        <v>0</v>
      </c>
      <c r="M13" s="73">
        <f t="shared" si="0"/>
        <v>1</v>
      </c>
      <c r="N13" s="74">
        <f t="shared" si="0"/>
      </c>
    </row>
    <row r="14" spans="2:14" ht="15">
      <c r="B14" s="68" t="s">
        <v>264</v>
      </c>
      <c r="C14" s="69" t="str">
        <f>IF(C9&gt;"",C9,"")</f>
        <v>Pullinen Leonid</v>
      </c>
      <c r="D14" s="69" t="str">
        <f>IF(G9&gt;"",G9,"")</f>
        <v>Ikola Jesse</v>
      </c>
      <c r="E14" s="70"/>
      <c r="F14" s="71">
        <v>4</v>
      </c>
      <c r="G14" s="71">
        <v>7</v>
      </c>
      <c r="H14" s="71">
        <v>5</v>
      </c>
      <c r="I14" s="71"/>
      <c r="J14" s="71"/>
      <c r="K14" s="72">
        <f>IF(ISBLANK(F14),"",COUNTIF(F14:J14,"&gt;=0"))</f>
        <v>3</v>
      </c>
      <c r="L14" s="72">
        <f>IF(ISBLANK(F14),"",(IF(LEFT(F14,1)="-",1,0)+IF(LEFT(G14,1)="-",1,0)+IF(LEFT(H14,1)="-",1,0)+IF(LEFT(I14,1)="-",1,0)+IF(LEFT(J14,1)="-",1,0)))</f>
        <v>0</v>
      </c>
      <c r="M14" s="73">
        <f t="shared" si="0"/>
        <v>1</v>
      </c>
      <c r="N14" s="74">
        <f t="shared" si="0"/>
      </c>
    </row>
    <row r="15" spans="2:14" ht="15">
      <c r="B15" s="68" t="s">
        <v>265</v>
      </c>
      <c r="C15" s="69" t="str">
        <f>IF(C7&gt;"",C7,"")</f>
        <v>Kahlos Juho</v>
      </c>
      <c r="D15" s="69">
        <f>IF(G8&gt;"",G8,"")</f>
      </c>
      <c r="E15" s="70"/>
      <c r="F15" s="71"/>
      <c r="G15" s="71"/>
      <c r="H15" s="71"/>
      <c r="I15" s="71"/>
      <c r="J15" s="71"/>
      <c r="K15" s="72">
        <f>IF(ISBLANK(F15),"",COUNTIF(F15:J15,"&gt;=0"))</f>
      </c>
      <c r="L15" s="72">
        <f>IF(ISBLANK(F15),"",(IF(LEFT(F15,1)="-",1,0)+IF(LEFT(G15,1)="-",1,0)+IF(LEFT(H15,1)="-",1,0)+IF(LEFT(I15,1)="-",1,0)+IF(LEFT(J15,1)="-",1,0)))</f>
      </c>
      <c r="M15" s="73">
        <f t="shared" si="0"/>
      </c>
      <c r="N15" s="74">
        <f t="shared" si="0"/>
      </c>
    </row>
    <row r="16" spans="2:14" ht="15">
      <c r="B16" s="68" t="s">
        <v>266</v>
      </c>
      <c r="C16" s="69" t="str">
        <f>IF(C8&gt;"",C8,"")</f>
        <v>Joki Vincent</v>
      </c>
      <c r="D16" s="69" t="str">
        <f>IF(G7&gt;"",G7,"")</f>
        <v>Ikola Aleksi</v>
      </c>
      <c r="E16" s="70"/>
      <c r="F16" s="71"/>
      <c r="G16" s="71"/>
      <c r="H16" s="71"/>
      <c r="I16" s="71"/>
      <c r="J16" s="71"/>
      <c r="K16" s="72">
        <f>IF(ISBLANK(F16),"",COUNTIF(F16:J16,"&gt;=0"))</f>
      </c>
      <c r="L16" s="72">
        <f>IF(ISBLANK(F16),"",(IF(LEFT(F16,1)="-",1,0)+IF(LEFT(G16,1)="-",1,0)+IF(LEFT(H16,1)="-",1,0)+IF(LEFT(I16,1)="-",1,0)+IF(LEFT(J16,1)="-",1,0)))</f>
      </c>
      <c r="M16" s="73">
        <f t="shared" si="0"/>
      </c>
      <c r="N16" s="74">
        <f t="shared" si="0"/>
      </c>
    </row>
    <row r="17" spans="2:14" ht="15.75">
      <c r="B17" s="44"/>
      <c r="C17" s="43"/>
      <c r="D17" s="43"/>
      <c r="E17" s="43"/>
      <c r="F17" s="43"/>
      <c r="G17" s="43"/>
      <c r="H17" s="43"/>
      <c r="I17" s="189" t="s">
        <v>267</v>
      </c>
      <c r="J17" s="189"/>
      <c r="K17" s="75">
        <f>SUM(K12:K16)</f>
        <v>9</v>
      </c>
      <c r="L17" s="75">
        <f>SUM(L12:L16)</f>
        <v>0</v>
      </c>
      <c r="M17" s="75">
        <f>SUM(M12:M16)</f>
        <v>3</v>
      </c>
      <c r="N17" s="76">
        <f>SUM(N12:N16)</f>
        <v>0</v>
      </c>
    </row>
    <row r="18" spans="2:14" ht="15.75">
      <c r="B18" s="77" t="s">
        <v>268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65"/>
    </row>
    <row r="19" spans="2:14" ht="15.75">
      <c r="B19" s="78" t="s">
        <v>269</v>
      </c>
      <c r="C19" s="79"/>
      <c r="D19" s="79" t="s">
        <v>270</v>
      </c>
      <c r="E19" s="79"/>
      <c r="F19" s="79"/>
      <c r="G19" s="79" t="s">
        <v>208</v>
      </c>
      <c r="H19" s="79"/>
      <c r="I19" s="79"/>
      <c r="J19" s="80" t="s">
        <v>271</v>
      </c>
      <c r="K19" s="43"/>
      <c r="L19" s="43"/>
      <c r="M19" s="43"/>
      <c r="N19" s="65"/>
    </row>
    <row r="20" spans="2:14" ht="18.75" thickBot="1">
      <c r="B20" s="44"/>
      <c r="C20" s="43"/>
      <c r="D20" s="43"/>
      <c r="E20" s="43"/>
      <c r="F20" s="43"/>
      <c r="G20" s="43"/>
      <c r="H20" s="43"/>
      <c r="I20" s="43"/>
      <c r="J20" s="190" t="str">
        <f>IF(M17=3,C6,IF(N17=3,G6,""))</f>
        <v>TIP-70</v>
      </c>
      <c r="K20" s="190"/>
      <c r="L20" s="190"/>
      <c r="M20" s="190"/>
      <c r="N20" s="190"/>
    </row>
    <row r="21" spans="2:14" ht="18.75" thickBot="1">
      <c r="B21" s="81"/>
      <c r="C21" s="82"/>
      <c r="D21" s="82"/>
      <c r="E21" s="82"/>
      <c r="F21" s="82"/>
      <c r="G21" s="82"/>
      <c r="H21" s="82"/>
      <c r="I21" s="82"/>
      <c r="J21" s="83"/>
      <c r="K21" s="83"/>
      <c r="L21" s="83"/>
      <c r="M21" s="83"/>
      <c r="N21" s="84"/>
    </row>
    <row r="22" ht="15.75" thickTop="1">
      <c r="B22" s="85"/>
    </row>
    <row r="23" ht="15">
      <c r="B23" s="85"/>
    </row>
    <row r="24" ht="15">
      <c r="B24" s="85"/>
    </row>
    <row r="25" ht="15.75" thickBot="1"/>
    <row r="26" spans="2:14" ht="16.5" thickTop="1">
      <c r="B26" s="37"/>
      <c r="C26" s="38"/>
      <c r="D26" s="38"/>
      <c r="E26" s="38"/>
      <c r="F26" s="173" t="s">
        <v>236</v>
      </c>
      <c r="G26" s="173"/>
      <c r="H26" s="174" t="s">
        <v>237</v>
      </c>
      <c r="I26" s="174"/>
      <c r="J26" s="174"/>
      <c r="K26" s="174"/>
      <c r="L26" s="174"/>
      <c r="M26" s="174"/>
      <c r="N26" s="174"/>
    </row>
    <row r="27" spans="2:14" ht="15.75">
      <c r="B27" s="40"/>
      <c r="C27" s="41" t="s">
        <v>238</v>
      </c>
      <c r="D27" s="42"/>
      <c r="E27" s="43"/>
      <c r="F27" s="175" t="s">
        <v>239</v>
      </c>
      <c r="G27" s="175"/>
      <c r="H27" s="176" t="s">
        <v>240</v>
      </c>
      <c r="I27" s="176"/>
      <c r="J27" s="176"/>
      <c r="K27" s="176"/>
      <c r="L27" s="176"/>
      <c r="M27" s="176"/>
      <c r="N27" s="176"/>
    </row>
    <row r="28" spans="2:14" ht="15.75">
      <c r="B28" s="44"/>
      <c r="C28" s="45"/>
      <c r="D28" s="43"/>
      <c r="E28" s="43"/>
      <c r="F28" s="177" t="s">
        <v>241</v>
      </c>
      <c r="G28" s="177"/>
      <c r="H28" s="178" t="s">
        <v>242</v>
      </c>
      <c r="I28" s="178"/>
      <c r="J28" s="178"/>
      <c r="K28" s="178"/>
      <c r="L28" s="178"/>
      <c r="M28" s="178"/>
      <c r="N28" s="178"/>
    </row>
    <row r="29" spans="2:14" ht="21" thickBot="1">
      <c r="B29" s="46"/>
      <c r="C29" s="47" t="s">
        <v>243</v>
      </c>
      <c r="D29" s="43"/>
      <c r="E29" s="43"/>
      <c r="F29" s="179" t="s">
        <v>244</v>
      </c>
      <c r="G29" s="179"/>
      <c r="H29" s="180">
        <v>45416</v>
      </c>
      <c r="I29" s="180"/>
      <c r="J29" s="180"/>
      <c r="K29" s="48" t="s">
        <v>245</v>
      </c>
      <c r="L29" s="181"/>
      <c r="M29" s="181"/>
      <c r="N29" s="181"/>
    </row>
    <row r="30" spans="2:14" ht="16.5" thickTop="1">
      <c r="B30" s="49"/>
      <c r="C30" s="43"/>
      <c r="D30" s="43"/>
      <c r="E30" s="43"/>
      <c r="F30" s="50"/>
      <c r="G30" s="43"/>
      <c r="H30" s="43"/>
      <c r="I30" s="51"/>
      <c r="J30" s="52"/>
      <c r="K30" s="52"/>
      <c r="L30" s="52"/>
      <c r="M30" s="52"/>
      <c r="N30" s="53"/>
    </row>
    <row r="31" spans="2:14" ht="16.5" thickBot="1">
      <c r="B31" s="54" t="s">
        <v>246</v>
      </c>
      <c r="C31" s="182" t="s">
        <v>25</v>
      </c>
      <c r="D31" s="182"/>
      <c r="E31" s="55"/>
      <c r="F31" s="56" t="s">
        <v>247</v>
      </c>
      <c r="G31" s="183" t="s">
        <v>65</v>
      </c>
      <c r="H31" s="183"/>
      <c r="I31" s="183"/>
      <c r="J31" s="183"/>
      <c r="K31" s="183"/>
      <c r="L31" s="183"/>
      <c r="M31" s="183"/>
      <c r="N31" s="183"/>
    </row>
    <row r="32" spans="2:14" ht="15">
      <c r="B32" s="57" t="s">
        <v>248</v>
      </c>
      <c r="C32" s="184" t="s">
        <v>272</v>
      </c>
      <c r="D32" s="184"/>
      <c r="E32" s="58"/>
      <c r="F32" s="59" t="s">
        <v>250</v>
      </c>
      <c r="G32" s="185" t="s">
        <v>273</v>
      </c>
      <c r="H32" s="185"/>
      <c r="I32" s="185"/>
      <c r="J32" s="185"/>
      <c r="K32" s="185"/>
      <c r="L32" s="185"/>
      <c r="M32" s="185"/>
      <c r="N32" s="185"/>
    </row>
    <row r="33" spans="2:14" ht="15">
      <c r="B33" s="60" t="s">
        <v>252</v>
      </c>
      <c r="C33" s="186" t="s">
        <v>274</v>
      </c>
      <c r="D33" s="186"/>
      <c r="E33" s="58"/>
      <c r="F33" s="61" t="s">
        <v>254</v>
      </c>
      <c r="G33" s="187" t="s">
        <v>275</v>
      </c>
      <c r="H33" s="187"/>
      <c r="I33" s="187"/>
      <c r="J33" s="187"/>
      <c r="K33" s="187"/>
      <c r="L33" s="187"/>
      <c r="M33" s="187"/>
      <c r="N33" s="187"/>
    </row>
    <row r="34" spans="2:14" ht="15">
      <c r="B34" s="60" t="s">
        <v>255</v>
      </c>
      <c r="C34" s="186" t="s">
        <v>276</v>
      </c>
      <c r="D34" s="186"/>
      <c r="E34" s="58"/>
      <c r="F34" s="62" t="s">
        <v>257</v>
      </c>
      <c r="G34" s="187" t="s">
        <v>277</v>
      </c>
      <c r="H34" s="187"/>
      <c r="I34" s="187"/>
      <c r="J34" s="187"/>
      <c r="K34" s="187"/>
      <c r="L34" s="187"/>
      <c r="M34" s="187"/>
      <c r="N34" s="187"/>
    </row>
    <row r="35" spans="2:14" ht="15.75">
      <c r="B35" s="44"/>
      <c r="C35" s="43"/>
      <c r="D35" s="43"/>
      <c r="E35" s="43"/>
      <c r="F35" s="50"/>
      <c r="G35" s="63"/>
      <c r="H35" s="63"/>
      <c r="I35" s="63"/>
      <c r="J35" s="43"/>
      <c r="K35" s="43"/>
      <c r="L35" s="43"/>
      <c r="M35" s="64"/>
      <c r="N35" s="65"/>
    </row>
    <row r="36" spans="2:14" ht="15.75">
      <c r="B36" s="66" t="s">
        <v>259</v>
      </c>
      <c r="C36" s="43"/>
      <c r="D36" s="43"/>
      <c r="E36" s="43"/>
      <c r="F36" s="61">
        <v>1</v>
      </c>
      <c r="G36" s="61">
        <v>2</v>
      </c>
      <c r="H36" s="61">
        <v>3</v>
      </c>
      <c r="I36" s="61">
        <v>4</v>
      </c>
      <c r="J36" s="61">
        <v>5</v>
      </c>
      <c r="K36" s="188" t="s">
        <v>194</v>
      </c>
      <c r="L36" s="188"/>
      <c r="M36" s="61" t="s">
        <v>260</v>
      </c>
      <c r="N36" s="67" t="s">
        <v>261</v>
      </c>
    </row>
    <row r="37" spans="2:14" ht="15">
      <c r="B37" s="68" t="s">
        <v>262</v>
      </c>
      <c r="C37" s="69" t="str">
        <f>IF(C32&gt;"",C32,"")</f>
        <v>Bril Iaroslav</v>
      </c>
      <c r="D37" s="69" t="str">
        <f>IF(G32&gt;"",G32,"")</f>
        <v>Tamilin Roman</v>
      </c>
      <c r="E37" s="70"/>
      <c r="F37" s="71">
        <v>2</v>
      </c>
      <c r="G37" s="71">
        <v>7</v>
      </c>
      <c r="H37" s="71">
        <v>6</v>
      </c>
      <c r="I37" s="71"/>
      <c r="J37" s="71"/>
      <c r="K37" s="72">
        <f>IF(ISBLANK(F37),"",COUNTIF(F37:J37,"&gt;=0"))</f>
        <v>3</v>
      </c>
      <c r="L37" s="72">
        <f>IF(ISBLANK(F37),"",(IF(LEFT(F37,1)="-",1,0)+IF(LEFT(G37,1)="-",1,0)+IF(LEFT(H37,1)="-",1,0)+IF(LEFT(I37,1)="-",1,0)+IF(LEFT(J37,1)="-",1,0)))</f>
        <v>0</v>
      </c>
      <c r="M37" s="73">
        <f aca="true" t="shared" si="1" ref="M37:N41">IF(K37=3,1,"")</f>
        <v>1</v>
      </c>
      <c r="N37" s="74">
        <f t="shared" si="1"/>
      </c>
    </row>
    <row r="38" spans="2:14" ht="15">
      <c r="B38" s="68" t="s">
        <v>263</v>
      </c>
      <c r="C38" s="69" t="str">
        <f>IF(C33&gt;"",C33,"")</f>
        <v>Åvist Juho</v>
      </c>
      <c r="D38" s="69" t="str">
        <f>IF(G33&gt;"",G33,"")</f>
        <v>Välläri Aleksis</v>
      </c>
      <c r="E38" s="70"/>
      <c r="F38" s="71">
        <v>11</v>
      </c>
      <c r="G38" s="71">
        <v>5</v>
      </c>
      <c r="H38" s="71">
        <v>12</v>
      </c>
      <c r="I38" s="71"/>
      <c r="J38" s="71"/>
      <c r="K38" s="72">
        <f>IF(ISBLANK(F38),"",COUNTIF(F38:J38,"&gt;=0"))</f>
        <v>3</v>
      </c>
      <c r="L38" s="72">
        <f>IF(ISBLANK(F38),"",(IF(LEFT(F38,1)="-",1,0)+IF(LEFT(G38,1)="-",1,0)+IF(LEFT(H38,1)="-",1,0)+IF(LEFT(I38,1)="-",1,0)+IF(LEFT(J38,1)="-",1,0)))</f>
        <v>0</v>
      </c>
      <c r="M38" s="73">
        <f t="shared" si="1"/>
        <v>1</v>
      </c>
      <c r="N38" s="74">
        <f t="shared" si="1"/>
      </c>
    </row>
    <row r="39" spans="2:14" ht="15">
      <c r="B39" s="68" t="s">
        <v>264</v>
      </c>
      <c r="C39" s="69" t="str">
        <f>IF(C34&gt;"",C34,"")</f>
        <v>Oinas Luka</v>
      </c>
      <c r="D39" s="69" t="str">
        <f>IF(G34&gt;"",G34,"")</f>
        <v>Hellgren Jacob</v>
      </c>
      <c r="E39" s="70"/>
      <c r="F39" s="71">
        <v>3</v>
      </c>
      <c r="G39" s="71">
        <v>6</v>
      </c>
      <c r="H39" s="71">
        <v>4</v>
      </c>
      <c r="I39" s="71"/>
      <c r="J39" s="71"/>
      <c r="K39" s="72">
        <f>IF(ISBLANK(F39),"",COUNTIF(F39:J39,"&gt;=0"))</f>
        <v>3</v>
      </c>
      <c r="L39" s="72">
        <f>IF(ISBLANK(F39),"",(IF(LEFT(F39,1)="-",1,0)+IF(LEFT(G39,1)="-",1,0)+IF(LEFT(H39,1)="-",1,0)+IF(LEFT(I39,1)="-",1,0)+IF(LEFT(J39,1)="-",1,0)))</f>
        <v>0</v>
      </c>
      <c r="M39" s="73">
        <f t="shared" si="1"/>
        <v>1</v>
      </c>
      <c r="N39" s="74">
        <f t="shared" si="1"/>
      </c>
    </row>
    <row r="40" spans="2:14" ht="15">
      <c r="B40" s="68" t="s">
        <v>265</v>
      </c>
      <c r="C40" s="69" t="str">
        <f>IF(C32&gt;"",C32,"")</f>
        <v>Bril Iaroslav</v>
      </c>
      <c r="D40" s="69" t="str">
        <f>IF(G33&gt;"",G33,"")</f>
        <v>Välläri Aleksis</v>
      </c>
      <c r="E40" s="70"/>
      <c r="F40" s="71"/>
      <c r="G40" s="71"/>
      <c r="H40" s="71"/>
      <c r="I40" s="71"/>
      <c r="J40" s="71"/>
      <c r="K40" s="72">
        <f>IF(ISBLANK(F40),"",COUNTIF(F40:J40,"&gt;=0"))</f>
      </c>
      <c r="L40" s="72">
        <f>IF(ISBLANK(F40),"",(IF(LEFT(F40,1)="-",1,0)+IF(LEFT(G40,1)="-",1,0)+IF(LEFT(H40,1)="-",1,0)+IF(LEFT(I40,1)="-",1,0)+IF(LEFT(J40,1)="-",1,0)))</f>
      </c>
      <c r="M40" s="73">
        <f t="shared" si="1"/>
      </c>
      <c r="N40" s="74">
        <f t="shared" si="1"/>
      </c>
    </row>
    <row r="41" spans="2:14" ht="15">
      <c r="B41" s="68" t="s">
        <v>266</v>
      </c>
      <c r="C41" s="69" t="str">
        <f>IF(C33&gt;"",C33,"")</f>
        <v>Åvist Juho</v>
      </c>
      <c r="D41" s="69" t="str">
        <f>IF(G32&gt;"",G32,"")</f>
        <v>Tamilin Roman</v>
      </c>
      <c r="E41" s="70"/>
      <c r="F41" s="71"/>
      <c r="G41" s="71"/>
      <c r="H41" s="71"/>
      <c r="I41" s="71"/>
      <c r="J41" s="71"/>
      <c r="K41" s="72">
        <f>IF(ISBLANK(F41),"",COUNTIF(F41:J41,"&gt;=0"))</f>
      </c>
      <c r="L41" s="72">
        <f>IF(ISBLANK(F41),"",(IF(LEFT(F41,1)="-",1,0)+IF(LEFT(G41,1)="-",1,0)+IF(LEFT(H41,1)="-",1,0)+IF(LEFT(I41,1)="-",1,0)+IF(LEFT(J41,1)="-",1,0)))</f>
      </c>
      <c r="M41" s="73">
        <f t="shared" si="1"/>
      </c>
      <c r="N41" s="74">
        <f t="shared" si="1"/>
      </c>
    </row>
    <row r="42" spans="2:14" ht="15.75">
      <c r="B42" s="44"/>
      <c r="C42" s="43"/>
      <c r="D42" s="43"/>
      <c r="E42" s="43"/>
      <c r="F42" s="43"/>
      <c r="G42" s="43"/>
      <c r="H42" s="43"/>
      <c r="I42" s="189" t="s">
        <v>267</v>
      </c>
      <c r="J42" s="189"/>
      <c r="K42" s="75">
        <f>SUM(K37:K41)</f>
        <v>9</v>
      </c>
      <c r="L42" s="75">
        <f>SUM(L37:L41)</f>
        <v>0</v>
      </c>
      <c r="M42" s="75">
        <f>SUM(M37:M41)</f>
        <v>3</v>
      </c>
      <c r="N42" s="76">
        <f>SUM(N37:N41)</f>
        <v>0</v>
      </c>
    </row>
    <row r="43" spans="2:14" ht="15.75">
      <c r="B43" s="77" t="s">
        <v>268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65"/>
    </row>
    <row r="44" spans="2:14" ht="15.75">
      <c r="B44" s="78" t="s">
        <v>269</v>
      </c>
      <c r="C44" s="79"/>
      <c r="D44" s="79" t="s">
        <v>270</v>
      </c>
      <c r="E44" s="79"/>
      <c r="F44" s="79"/>
      <c r="G44" s="79" t="s">
        <v>208</v>
      </c>
      <c r="H44" s="79"/>
      <c r="I44" s="79"/>
      <c r="J44" s="80" t="s">
        <v>271</v>
      </c>
      <c r="K44" s="43"/>
      <c r="L44" s="43"/>
      <c r="M44" s="43"/>
      <c r="N44" s="65"/>
    </row>
    <row r="45" spans="2:14" ht="18.75" thickBot="1">
      <c r="B45" s="44"/>
      <c r="C45" s="43"/>
      <c r="D45" s="43"/>
      <c r="E45" s="43"/>
      <c r="F45" s="43"/>
      <c r="G45" s="43"/>
      <c r="H45" s="43"/>
      <c r="I45" s="43"/>
      <c r="J45" s="190" t="str">
        <f>IF(M42=3,C31,IF(N42=3,G31,""))</f>
        <v>OPT-86</v>
      </c>
      <c r="K45" s="190"/>
      <c r="L45" s="190"/>
      <c r="M45" s="190"/>
      <c r="N45" s="190"/>
    </row>
    <row r="46" spans="2:14" ht="18.75" thickBot="1">
      <c r="B46" s="81"/>
      <c r="C46" s="82"/>
      <c r="D46" s="82"/>
      <c r="E46" s="82"/>
      <c r="F46" s="82"/>
      <c r="G46" s="82"/>
      <c r="H46" s="82"/>
      <c r="I46" s="82"/>
      <c r="J46" s="83"/>
      <c r="K46" s="83"/>
      <c r="L46" s="83"/>
      <c r="M46" s="83"/>
      <c r="N46" s="84"/>
    </row>
    <row r="47" ht="15.75" thickTop="1">
      <c r="B47" s="85"/>
    </row>
    <row r="48" ht="15">
      <c r="B48" s="85"/>
    </row>
    <row r="49" ht="15">
      <c r="B49" s="85"/>
    </row>
    <row r="50" ht="15.75" thickBot="1"/>
    <row r="51" spans="2:14" ht="16.5" thickTop="1">
      <c r="B51" s="37"/>
      <c r="C51" s="38"/>
      <c r="D51" s="38"/>
      <c r="E51" s="38"/>
      <c r="F51" s="173" t="s">
        <v>236</v>
      </c>
      <c r="G51" s="173"/>
      <c r="H51" s="174" t="s">
        <v>237</v>
      </c>
      <c r="I51" s="174"/>
      <c r="J51" s="174"/>
      <c r="K51" s="174"/>
      <c r="L51" s="174"/>
      <c r="M51" s="174"/>
      <c r="N51" s="174"/>
    </row>
    <row r="52" spans="2:14" ht="15.75">
      <c r="B52" s="40"/>
      <c r="C52" s="41" t="s">
        <v>238</v>
      </c>
      <c r="D52" s="42"/>
      <c r="E52" s="43"/>
      <c r="F52" s="175" t="s">
        <v>239</v>
      </c>
      <c r="G52" s="175"/>
      <c r="H52" s="176" t="s">
        <v>240</v>
      </c>
      <c r="I52" s="176"/>
      <c r="J52" s="176"/>
      <c r="K52" s="176"/>
      <c r="L52" s="176"/>
      <c r="M52" s="176"/>
      <c r="N52" s="176"/>
    </row>
    <row r="53" spans="2:14" ht="15.75">
      <c r="B53" s="44"/>
      <c r="C53" s="45"/>
      <c r="D53" s="43"/>
      <c r="E53" s="43"/>
      <c r="F53" s="177" t="s">
        <v>241</v>
      </c>
      <c r="G53" s="177"/>
      <c r="H53" s="178" t="s">
        <v>242</v>
      </c>
      <c r="I53" s="178"/>
      <c r="J53" s="178"/>
      <c r="K53" s="178"/>
      <c r="L53" s="178"/>
      <c r="M53" s="178"/>
      <c r="N53" s="178"/>
    </row>
    <row r="54" spans="2:14" ht="21" thickBot="1">
      <c r="B54" s="46"/>
      <c r="C54" s="47" t="s">
        <v>243</v>
      </c>
      <c r="D54" s="43"/>
      <c r="E54" s="43"/>
      <c r="F54" s="179" t="s">
        <v>244</v>
      </c>
      <c r="G54" s="179"/>
      <c r="H54" s="180">
        <v>45416</v>
      </c>
      <c r="I54" s="180"/>
      <c r="J54" s="180"/>
      <c r="K54" s="48" t="s">
        <v>245</v>
      </c>
      <c r="L54" s="181"/>
      <c r="M54" s="181"/>
      <c r="N54" s="181"/>
    </row>
    <row r="55" spans="2:14" ht="16.5" thickTop="1">
      <c r="B55" s="49"/>
      <c r="C55" s="43"/>
      <c r="D55" s="43"/>
      <c r="E55" s="43"/>
      <c r="F55" s="50"/>
      <c r="G55" s="43"/>
      <c r="H55" s="43"/>
      <c r="I55" s="51"/>
      <c r="J55" s="52"/>
      <c r="K55" s="52"/>
      <c r="L55" s="52"/>
      <c r="M55" s="52"/>
      <c r="N55" s="53"/>
    </row>
    <row r="56" spans="2:14" ht="16.5" thickBot="1">
      <c r="B56" s="54" t="s">
        <v>246</v>
      </c>
      <c r="C56" s="182" t="s">
        <v>38</v>
      </c>
      <c r="D56" s="182"/>
      <c r="E56" s="55"/>
      <c r="F56" s="56" t="s">
        <v>247</v>
      </c>
      <c r="G56" s="183" t="s">
        <v>21</v>
      </c>
      <c r="H56" s="183"/>
      <c r="I56" s="183"/>
      <c r="J56" s="183"/>
      <c r="K56" s="183"/>
      <c r="L56" s="183"/>
      <c r="M56" s="183"/>
      <c r="N56" s="183"/>
    </row>
    <row r="57" spans="2:14" ht="15">
      <c r="B57" s="57" t="s">
        <v>248</v>
      </c>
      <c r="C57" s="184" t="s">
        <v>278</v>
      </c>
      <c r="D57" s="184"/>
      <c r="E57" s="58"/>
      <c r="F57" s="59" t="s">
        <v>250</v>
      </c>
      <c r="G57" s="185" t="s">
        <v>279</v>
      </c>
      <c r="H57" s="185"/>
      <c r="I57" s="185"/>
      <c r="J57" s="185"/>
      <c r="K57" s="185"/>
      <c r="L57" s="185"/>
      <c r="M57" s="185"/>
      <c r="N57" s="185"/>
    </row>
    <row r="58" spans="2:14" ht="15">
      <c r="B58" s="60" t="s">
        <v>252</v>
      </c>
      <c r="C58" s="186" t="s">
        <v>280</v>
      </c>
      <c r="D58" s="186"/>
      <c r="E58" s="58"/>
      <c r="F58" s="61" t="s">
        <v>254</v>
      </c>
      <c r="G58" s="187" t="s">
        <v>281</v>
      </c>
      <c r="H58" s="187"/>
      <c r="I58" s="187"/>
      <c r="J58" s="187"/>
      <c r="K58" s="187"/>
      <c r="L58" s="187"/>
      <c r="M58" s="187"/>
      <c r="N58" s="187"/>
    </row>
    <row r="59" spans="2:14" ht="15">
      <c r="B59" s="60" t="s">
        <v>255</v>
      </c>
      <c r="C59" s="186" t="s">
        <v>282</v>
      </c>
      <c r="D59" s="186"/>
      <c r="E59" s="58"/>
      <c r="F59" s="62" t="s">
        <v>257</v>
      </c>
      <c r="G59" s="187" t="s">
        <v>283</v>
      </c>
      <c r="H59" s="187"/>
      <c r="I59" s="187"/>
      <c r="J59" s="187"/>
      <c r="K59" s="187"/>
      <c r="L59" s="187"/>
      <c r="M59" s="187"/>
      <c r="N59" s="187"/>
    </row>
    <row r="60" spans="2:14" ht="15.75">
      <c r="B60" s="44"/>
      <c r="C60" s="43"/>
      <c r="D60" s="43"/>
      <c r="E60" s="43"/>
      <c r="F60" s="50"/>
      <c r="G60" s="63"/>
      <c r="H60" s="63"/>
      <c r="I60" s="63"/>
      <c r="J60" s="43"/>
      <c r="K60" s="43"/>
      <c r="L60" s="43"/>
      <c r="M60" s="64"/>
      <c r="N60" s="65"/>
    </row>
    <row r="61" spans="2:14" ht="15.75">
      <c r="B61" s="66" t="s">
        <v>259</v>
      </c>
      <c r="C61" s="43"/>
      <c r="D61" s="43"/>
      <c r="E61" s="43"/>
      <c r="F61" s="61">
        <v>1</v>
      </c>
      <c r="G61" s="61">
        <v>2</v>
      </c>
      <c r="H61" s="61">
        <v>3</v>
      </c>
      <c r="I61" s="61">
        <v>4</v>
      </c>
      <c r="J61" s="61">
        <v>5</v>
      </c>
      <c r="K61" s="188" t="s">
        <v>194</v>
      </c>
      <c r="L61" s="188"/>
      <c r="M61" s="61" t="s">
        <v>260</v>
      </c>
      <c r="N61" s="67" t="s">
        <v>261</v>
      </c>
    </row>
    <row r="62" spans="2:14" ht="15">
      <c r="B62" s="68" t="s">
        <v>262</v>
      </c>
      <c r="C62" s="69" t="str">
        <f>IF(C57&gt;"",C57,"")</f>
        <v>Lehtosaari Niko</v>
      </c>
      <c r="D62" s="69" t="str">
        <f>IF(G57&gt;"",G57,"")</f>
        <v>Farin Onni</v>
      </c>
      <c r="E62" s="70"/>
      <c r="F62" s="71">
        <v>-7</v>
      </c>
      <c r="G62" s="71">
        <v>-5</v>
      </c>
      <c r="H62" s="71">
        <v>-7</v>
      </c>
      <c r="I62" s="71"/>
      <c r="J62" s="71"/>
      <c r="K62" s="72">
        <f>IF(ISBLANK(F62),"",COUNTIF(F62:J62,"&gt;=0"))</f>
        <v>0</v>
      </c>
      <c r="L62" s="72">
        <f>IF(ISBLANK(F62),"",(IF(LEFT(F62,1)="-",1,0)+IF(LEFT(G62,1)="-",1,0)+IF(LEFT(H62,1)="-",1,0)+IF(LEFT(I62,1)="-",1,0)+IF(LEFT(J62,1)="-",1,0)))</f>
        <v>3</v>
      </c>
      <c r="M62" s="73">
        <f aca="true" t="shared" si="2" ref="M62:N66">IF(K62=3,1,"")</f>
      </c>
      <c r="N62" s="74">
        <f t="shared" si="2"/>
        <v>1</v>
      </c>
    </row>
    <row r="63" spans="2:14" ht="15">
      <c r="B63" s="68" t="s">
        <v>263</v>
      </c>
      <c r="C63" s="69" t="str">
        <f>IF(C58&gt;"",C58,"")</f>
        <v>Takkavuori Max</v>
      </c>
      <c r="D63" s="69" t="str">
        <f>IF(G58&gt;"",G58,"")</f>
        <v>Sammalkorpi Sisu</v>
      </c>
      <c r="E63" s="70"/>
      <c r="F63" s="71">
        <v>-7</v>
      </c>
      <c r="G63" s="71">
        <v>-6</v>
      </c>
      <c r="H63" s="71">
        <v>-7</v>
      </c>
      <c r="I63" s="71"/>
      <c r="J63" s="71"/>
      <c r="K63" s="72">
        <f>IF(ISBLANK(F63),"",COUNTIF(F63:J63,"&gt;=0"))</f>
        <v>0</v>
      </c>
      <c r="L63" s="72">
        <f>IF(ISBLANK(F63),"",(IF(LEFT(F63,1)="-",1,0)+IF(LEFT(G63,1)="-",1,0)+IF(LEFT(H63,1)="-",1,0)+IF(LEFT(I63,1)="-",1,0)+IF(LEFT(J63,1)="-",1,0)))</f>
        <v>3</v>
      </c>
      <c r="M63" s="73">
        <f t="shared" si="2"/>
      </c>
      <c r="N63" s="74">
        <f t="shared" si="2"/>
        <v>1</v>
      </c>
    </row>
    <row r="64" spans="2:14" ht="15">
      <c r="B64" s="68" t="s">
        <v>264</v>
      </c>
      <c r="C64" s="69" t="str">
        <f>IF(C59&gt;"",C59,"")</f>
        <v>Lehtosaari Luka</v>
      </c>
      <c r="D64" s="69" t="str">
        <f>IF(G59&gt;"",G59,"")</f>
        <v>Köhler Andreas</v>
      </c>
      <c r="E64" s="70"/>
      <c r="F64" s="71">
        <v>-6</v>
      </c>
      <c r="G64" s="71">
        <v>-2</v>
      </c>
      <c r="H64" s="71">
        <v>-5</v>
      </c>
      <c r="I64" s="71"/>
      <c r="J64" s="71"/>
      <c r="K64" s="72">
        <f>IF(ISBLANK(F64),"",COUNTIF(F64:J64,"&gt;=0"))</f>
        <v>0</v>
      </c>
      <c r="L64" s="72">
        <f>IF(ISBLANK(F64),"",(IF(LEFT(F64,1)="-",1,0)+IF(LEFT(G64,1)="-",1,0)+IF(LEFT(H64,1)="-",1,0)+IF(LEFT(I64,1)="-",1,0)+IF(LEFT(J64,1)="-",1,0)))</f>
        <v>3</v>
      </c>
      <c r="M64" s="73">
        <f t="shared" si="2"/>
      </c>
      <c r="N64" s="74">
        <f t="shared" si="2"/>
        <v>1</v>
      </c>
    </row>
    <row r="65" spans="2:14" ht="15">
      <c r="B65" s="68" t="s">
        <v>265</v>
      </c>
      <c r="C65" s="69" t="str">
        <f>IF(C57&gt;"",C57,"")</f>
        <v>Lehtosaari Niko</v>
      </c>
      <c r="D65" s="69" t="str">
        <f>IF(G58&gt;"",G58,"")</f>
        <v>Sammalkorpi Sisu</v>
      </c>
      <c r="E65" s="70"/>
      <c r="F65" s="71"/>
      <c r="G65" s="71"/>
      <c r="H65" s="71"/>
      <c r="I65" s="71"/>
      <c r="J65" s="71"/>
      <c r="K65" s="72">
        <f>IF(ISBLANK(F65),"",COUNTIF(F65:J65,"&gt;=0"))</f>
      </c>
      <c r="L65" s="72">
        <f>IF(ISBLANK(F65),"",(IF(LEFT(F65,1)="-",1,0)+IF(LEFT(G65,1)="-",1,0)+IF(LEFT(H65,1)="-",1,0)+IF(LEFT(I65,1)="-",1,0)+IF(LEFT(J65,1)="-",1,0)))</f>
      </c>
      <c r="M65" s="73">
        <f t="shared" si="2"/>
      </c>
      <c r="N65" s="74">
        <f t="shared" si="2"/>
      </c>
    </row>
    <row r="66" spans="2:14" ht="15">
      <c r="B66" s="68" t="s">
        <v>266</v>
      </c>
      <c r="C66" s="69" t="str">
        <f>IF(C58&gt;"",C58,"")</f>
        <v>Takkavuori Max</v>
      </c>
      <c r="D66" s="69" t="str">
        <f>IF(G57&gt;"",G57,"")</f>
        <v>Farin Onni</v>
      </c>
      <c r="E66" s="70"/>
      <c r="F66" s="71"/>
      <c r="G66" s="71"/>
      <c r="H66" s="71"/>
      <c r="I66" s="71"/>
      <c r="J66" s="71"/>
      <c r="K66" s="72">
        <f>IF(ISBLANK(F66),"",COUNTIF(F66:J66,"&gt;=0"))</f>
      </c>
      <c r="L66" s="72">
        <f>IF(ISBLANK(F66),"",(IF(LEFT(F66,1)="-",1,0)+IF(LEFT(G66,1)="-",1,0)+IF(LEFT(H66,1)="-",1,0)+IF(LEFT(I66,1)="-",1,0)+IF(LEFT(J66,1)="-",1,0)))</f>
      </c>
      <c r="M66" s="73">
        <f t="shared" si="2"/>
      </c>
      <c r="N66" s="74">
        <f t="shared" si="2"/>
      </c>
    </row>
    <row r="67" spans="2:14" ht="15.75">
      <c r="B67" s="44"/>
      <c r="C67" s="43"/>
      <c r="D67" s="43"/>
      <c r="E67" s="43"/>
      <c r="F67" s="43"/>
      <c r="G67" s="43"/>
      <c r="H67" s="43"/>
      <c r="I67" s="189" t="s">
        <v>267</v>
      </c>
      <c r="J67" s="189"/>
      <c r="K67" s="75">
        <f>SUM(K62:K66)</f>
        <v>0</v>
      </c>
      <c r="L67" s="75">
        <f>SUM(L62:L66)</f>
        <v>9</v>
      </c>
      <c r="M67" s="75">
        <f>SUM(M62:M66)</f>
        <v>0</v>
      </c>
      <c r="N67" s="76">
        <f>SUM(N62:N66)</f>
        <v>3</v>
      </c>
    </row>
    <row r="68" spans="2:14" ht="15.75">
      <c r="B68" s="77" t="s">
        <v>268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65"/>
    </row>
    <row r="69" spans="2:14" ht="15.75">
      <c r="B69" s="78" t="s">
        <v>269</v>
      </c>
      <c r="C69" s="79"/>
      <c r="D69" s="79" t="s">
        <v>270</v>
      </c>
      <c r="E69" s="79"/>
      <c r="F69" s="79"/>
      <c r="G69" s="79" t="s">
        <v>208</v>
      </c>
      <c r="H69" s="79"/>
      <c r="I69" s="79"/>
      <c r="J69" s="80" t="s">
        <v>271</v>
      </c>
      <c r="K69" s="43"/>
      <c r="L69" s="43"/>
      <c r="M69" s="43"/>
      <c r="N69" s="65"/>
    </row>
    <row r="70" spans="2:14" ht="18.75" thickBot="1">
      <c r="B70" s="44"/>
      <c r="C70" s="43"/>
      <c r="D70" s="43"/>
      <c r="E70" s="43"/>
      <c r="F70" s="43"/>
      <c r="G70" s="43"/>
      <c r="H70" s="43"/>
      <c r="I70" s="43"/>
      <c r="J70" s="190" t="str">
        <f>IF(M67=3,C56,IF(N67=3,G56,""))</f>
        <v>MBF</v>
      </c>
      <c r="K70" s="190"/>
      <c r="L70" s="190"/>
      <c r="M70" s="190"/>
      <c r="N70" s="190"/>
    </row>
    <row r="71" spans="2:14" ht="18.75" thickBot="1">
      <c r="B71" s="81"/>
      <c r="C71" s="82"/>
      <c r="D71" s="82"/>
      <c r="E71" s="82"/>
      <c r="F71" s="82"/>
      <c r="G71" s="82"/>
      <c r="H71" s="82"/>
      <c r="I71" s="82"/>
      <c r="J71" s="83"/>
      <c r="K71" s="83"/>
      <c r="L71" s="83"/>
      <c r="M71" s="83"/>
      <c r="N71" s="84"/>
    </row>
    <row r="72" ht="15.75" thickTop="1">
      <c r="B72" s="85"/>
    </row>
    <row r="73" ht="15.75" thickBot="1">
      <c r="B73" s="85"/>
    </row>
    <row r="74" spans="2:14" ht="16.5" thickTop="1">
      <c r="B74" s="37"/>
      <c r="C74" s="38"/>
      <c r="D74" s="38"/>
      <c r="E74" s="38"/>
      <c r="F74" s="173" t="s">
        <v>236</v>
      </c>
      <c r="G74" s="173"/>
      <c r="H74" s="174" t="s">
        <v>237</v>
      </c>
      <c r="I74" s="174"/>
      <c r="J74" s="174"/>
      <c r="K74" s="174"/>
      <c r="L74" s="174"/>
      <c r="M74" s="174"/>
      <c r="N74" s="174"/>
    </row>
    <row r="75" spans="2:14" ht="15.75">
      <c r="B75" s="40"/>
      <c r="C75" s="41" t="s">
        <v>238</v>
      </c>
      <c r="D75" s="42"/>
      <c r="E75" s="43"/>
      <c r="F75" s="175" t="s">
        <v>239</v>
      </c>
      <c r="G75" s="175"/>
      <c r="H75" s="176" t="s">
        <v>240</v>
      </c>
      <c r="I75" s="176"/>
      <c r="J75" s="176"/>
      <c r="K75" s="176"/>
      <c r="L75" s="176"/>
      <c r="M75" s="176"/>
      <c r="N75" s="176"/>
    </row>
    <row r="76" spans="2:14" ht="15.75">
      <c r="B76" s="44"/>
      <c r="C76" s="45"/>
      <c r="D76" s="43"/>
      <c r="E76" s="43"/>
      <c r="F76" s="177" t="s">
        <v>241</v>
      </c>
      <c r="G76" s="177"/>
      <c r="H76" s="178" t="s">
        <v>242</v>
      </c>
      <c r="I76" s="178"/>
      <c r="J76" s="178"/>
      <c r="K76" s="178"/>
      <c r="L76" s="178"/>
      <c r="M76" s="178"/>
      <c r="N76" s="178"/>
    </row>
    <row r="77" spans="2:14" ht="21" thickBot="1">
      <c r="B77" s="46"/>
      <c r="C77" s="47" t="s">
        <v>243</v>
      </c>
      <c r="D77" s="43"/>
      <c r="E77" s="43"/>
      <c r="F77" s="179" t="s">
        <v>244</v>
      </c>
      <c r="G77" s="179"/>
      <c r="H77" s="180">
        <v>45416</v>
      </c>
      <c r="I77" s="180"/>
      <c r="J77" s="180"/>
      <c r="K77" s="48" t="s">
        <v>245</v>
      </c>
      <c r="L77" s="181"/>
      <c r="M77" s="181"/>
      <c r="N77" s="181"/>
    </row>
    <row r="78" spans="2:14" ht="16.5" thickTop="1">
      <c r="B78" s="49"/>
      <c r="C78" s="43"/>
      <c r="D78" s="43"/>
      <c r="E78" s="43"/>
      <c r="F78" s="50"/>
      <c r="G78" s="43"/>
      <c r="H78" s="43"/>
      <c r="I78" s="51"/>
      <c r="J78" s="52"/>
      <c r="K78" s="52"/>
      <c r="L78" s="52"/>
      <c r="M78" s="52"/>
      <c r="N78" s="53"/>
    </row>
    <row r="79" spans="2:14" ht="16.5" thickBot="1">
      <c r="B79" s="54" t="s">
        <v>246</v>
      </c>
      <c r="C79" s="182" t="s">
        <v>60</v>
      </c>
      <c r="D79" s="182"/>
      <c r="E79" s="55"/>
      <c r="F79" s="56" t="s">
        <v>247</v>
      </c>
      <c r="G79" s="183" t="s">
        <v>284</v>
      </c>
      <c r="H79" s="183"/>
      <c r="I79" s="183"/>
      <c r="J79" s="183"/>
      <c r="K79" s="183"/>
      <c r="L79" s="183"/>
      <c r="M79" s="183"/>
      <c r="N79" s="183"/>
    </row>
    <row r="80" spans="2:14" ht="15">
      <c r="B80" s="57" t="s">
        <v>248</v>
      </c>
      <c r="C80" s="184" t="s">
        <v>285</v>
      </c>
      <c r="D80" s="184"/>
      <c r="E80" s="58"/>
      <c r="F80" s="59" t="s">
        <v>250</v>
      </c>
      <c r="G80" s="185" t="s">
        <v>286</v>
      </c>
      <c r="H80" s="185"/>
      <c r="I80" s="185"/>
      <c r="J80" s="185"/>
      <c r="K80" s="185"/>
      <c r="L80" s="185"/>
      <c r="M80" s="185"/>
      <c r="N80" s="185"/>
    </row>
    <row r="81" spans="2:14" ht="15">
      <c r="B81" s="60" t="s">
        <v>252</v>
      </c>
      <c r="C81" s="186" t="s">
        <v>287</v>
      </c>
      <c r="D81" s="186"/>
      <c r="E81" s="58"/>
      <c r="F81" s="61" t="s">
        <v>254</v>
      </c>
      <c r="G81" s="187" t="s">
        <v>288</v>
      </c>
      <c r="H81" s="187"/>
      <c r="I81" s="187"/>
      <c r="J81" s="187"/>
      <c r="K81" s="187"/>
      <c r="L81" s="187"/>
      <c r="M81" s="187"/>
      <c r="N81" s="187"/>
    </row>
    <row r="82" spans="2:14" ht="15">
      <c r="B82" s="60" t="s">
        <v>255</v>
      </c>
      <c r="C82" s="186" t="s">
        <v>289</v>
      </c>
      <c r="D82" s="186"/>
      <c r="E82" s="58"/>
      <c r="F82" s="62" t="s">
        <v>257</v>
      </c>
      <c r="G82" s="187" t="s">
        <v>290</v>
      </c>
      <c r="H82" s="187"/>
      <c r="I82" s="187"/>
      <c r="J82" s="187"/>
      <c r="K82" s="187"/>
      <c r="L82" s="187"/>
      <c r="M82" s="187"/>
      <c r="N82" s="187"/>
    </row>
    <row r="83" spans="2:14" ht="15.75">
      <c r="B83" s="44"/>
      <c r="C83" s="43"/>
      <c r="D83" s="43"/>
      <c r="E83" s="43"/>
      <c r="F83" s="50"/>
      <c r="G83" s="63"/>
      <c r="H83" s="63"/>
      <c r="I83" s="63"/>
      <c r="J83" s="43"/>
      <c r="K83" s="43"/>
      <c r="L83" s="43"/>
      <c r="M83" s="64"/>
      <c r="N83" s="65"/>
    </row>
    <row r="84" spans="2:14" ht="15.75">
      <c r="B84" s="66" t="s">
        <v>259</v>
      </c>
      <c r="C84" s="43"/>
      <c r="D84" s="43"/>
      <c r="E84" s="43"/>
      <c r="F84" s="61">
        <v>1</v>
      </c>
      <c r="G84" s="61">
        <v>2</v>
      </c>
      <c r="H84" s="61">
        <v>3</v>
      </c>
      <c r="I84" s="61">
        <v>4</v>
      </c>
      <c r="J84" s="61">
        <v>5</v>
      </c>
      <c r="K84" s="188" t="s">
        <v>194</v>
      </c>
      <c r="L84" s="188"/>
      <c r="M84" s="61" t="s">
        <v>260</v>
      </c>
      <c r="N84" s="67" t="s">
        <v>261</v>
      </c>
    </row>
    <row r="85" spans="2:14" ht="15">
      <c r="B85" s="68" t="s">
        <v>262</v>
      </c>
      <c r="C85" s="69" t="str">
        <f>IF(C80&gt;"",C80,"")</f>
        <v>Hämäläinen Niko</v>
      </c>
      <c r="D85" s="69" t="str">
        <f>IF(G80&gt;"",G80,"")</f>
        <v>Suokas Otto</v>
      </c>
      <c r="E85" s="70"/>
      <c r="F85" s="71">
        <v>-8</v>
      </c>
      <c r="G85" s="71">
        <v>-5</v>
      </c>
      <c r="H85" s="71">
        <v>-9</v>
      </c>
      <c r="I85" s="71"/>
      <c r="J85" s="71"/>
      <c r="K85" s="72">
        <f>IF(ISBLANK(F85),"",COUNTIF(F85:J85,"&gt;=0"))</f>
        <v>0</v>
      </c>
      <c r="L85" s="72">
        <f>IF(ISBLANK(F85),"",(IF(LEFT(F85,1)="-",1,0)+IF(LEFT(G85,1)="-",1,0)+IF(LEFT(H85,1)="-",1,0)+IF(LEFT(I85,1)="-",1,0)+IF(LEFT(J85,1)="-",1,0)))</f>
        <v>3</v>
      </c>
      <c r="M85" s="73">
        <f aca="true" t="shared" si="3" ref="M85:N89">IF(K85=3,1,"")</f>
      </c>
      <c r="N85" s="74">
        <f t="shared" si="3"/>
        <v>1</v>
      </c>
    </row>
    <row r="86" spans="2:14" ht="15">
      <c r="B86" s="68" t="s">
        <v>263</v>
      </c>
      <c r="C86" s="69" t="str">
        <f>IF(C81&gt;"",C81,"")</f>
        <v>Räsänen Elmeri</v>
      </c>
      <c r="D86" s="69" t="str">
        <f>IF(G81&gt;"",G81,"")</f>
        <v>Kokko Joonas</v>
      </c>
      <c r="E86" s="70"/>
      <c r="F86" s="71">
        <v>-11</v>
      </c>
      <c r="G86" s="71">
        <v>-6</v>
      </c>
      <c r="H86" s="71">
        <v>-4</v>
      </c>
      <c r="I86" s="71"/>
      <c r="J86" s="71"/>
      <c r="K86" s="72">
        <f>IF(ISBLANK(F86),"",COUNTIF(F86:J86,"&gt;=0"))</f>
        <v>0</v>
      </c>
      <c r="L86" s="72">
        <f>IF(ISBLANK(F86),"",(IF(LEFT(F86,1)="-",1,0)+IF(LEFT(G86,1)="-",1,0)+IF(LEFT(H86,1)="-",1,0)+IF(LEFT(I86,1)="-",1,0)+IF(LEFT(J86,1)="-",1,0)))</f>
        <v>3</v>
      </c>
      <c r="M86" s="73">
        <f t="shared" si="3"/>
      </c>
      <c r="N86" s="74">
        <f t="shared" si="3"/>
        <v>1</v>
      </c>
    </row>
    <row r="87" spans="2:14" ht="15">
      <c r="B87" s="68" t="s">
        <v>264</v>
      </c>
      <c r="C87" s="69" t="str">
        <f>IF(C82&gt;"",C82,"")</f>
        <v>Leppänen Konsta</v>
      </c>
      <c r="D87" s="69" t="str">
        <f>IF(G82&gt;"",G82,"")</f>
        <v>Afanassiev Yuri</v>
      </c>
      <c r="E87" s="70"/>
      <c r="F87" s="71">
        <v>-5</v>
      </c>
      <c r="G87" s="71">
        <v>-11</v>
      </c>
      <c r="H87" s="71">
        <v>-8</v>
      </c>
      <c r="I87" s="71"/>
      <c r="J87" s="71"/>
      <c r="K87" s="72">
        <f>IF(ISBLANK(F87),"",COUNTIF(F87:J87,"&gt;=0"))</f>
        <v>0</v>
      </c>
      <c r="L87" s="72">
        <f>IF(ISBLANK(F87),"",(IF(LEFT(F87,1)="-",1,0)+IF(LEFT(G87,1)="-",1,0)+IF(LEFT(H87,1)="-",1,0)+IF(LEFT(I87,1)="-",1,0)+IF(LEFT(J87,1)="-",1,0)))</f>
        <v>3</v>
      </c>
      <c r="M87" s="73">
        <f t="shared" si="3"/>
      </c>
      <c r="N87" s="74">
        <f t="shared" si="3"/>
        <v>1</v>
      </c>
    </row>
    <row r="88" spans="2:14" ht="15">
      <c r="B88" s="68" t="s">
        <v>265</v>
      </c>
      <c r="C88" s="69" t="str">
        <f>IF(C80&gt;"",C80,"")</f>
        <v>Hämäläinen Niko</v>
      </c>
      <c r="D88" s="69" t="str">
        <f>IF(G81&gt;"",G81,"")</f>
        <v>Kokko Joonas</v>
      </c>
      <c r="E88" s="70"/>
      <c r="F88" s="71"/>
      <c r="G88" s="71"/>
      <c r="H88" s="71"/>
      <c r="I88" s="71"/>
      <c r="J88" s="71"/>
      <c r="K88" s="72">
        <f>IF(ISBLANK(F88),"",COUNTIF(F88:J88,"&gt;=0"))</f>
      </c>
      <c r="L88" s="72">
        <f>IF(ISBLANK(F88),"",(IF(LEFT(F88,1)="-",1,0)+IF(LEFT(G88,1)="-",1,0)+IF(LEFT(H88,1)="-",1,0)+IF(LEFT(I88,1)="-",1,0)+IF(LEFT(J88,1)="-",1,0)))</f>
      </c>
      <c r="M88" s="73">
        <f t="shared" si="3"/>
      </c>
      <c r="N88" s="74">
        <f t="shared" si="3"/>
      </c>
    </row>
    <row r="89" spans="2:14" ht="15">
      <c r="B89" s="68" t="s">
        <v>266</v>
      </c>
      <c r="C89" s="69" t="str">
        <f>IF(C81&gt;"",C81,"")</f>
        <v>Räsänen Elmeri</v>
      </c>
      <c r="D89" s="69" t="str">
        <f>IF(G80&gt;"",G80,"")</f>
        <v>Suokas Otto</v>
      </c>
      <c r="E89" s="70"/>
      <c r="F89" s="71"/>
      <c r="G89" s="71"/>
      <c r="H89" s="71"/>
      <c r="I89" s="71"/>
      <c r="J89" s="71"/>
      <c r="K89" s="72">
        <f>IF(ISBLANK(F89),"",COUNTIF(F89:J89,"&gt;=0"))</f>
      </c>
      <c r="L89" s="72">
        <f>IF(ISBLANK(F89),"",(IF(LEFT(F89,1)="-",1,0)+IF(LEFT(G89,1)="-",1,0)+IF(LEFT(H89,1)="-",1,0)+IF(LEFT(I89,1)="-",1,0)+IF(LEFT(J89,1)="-",1,0)))</f>
      </c>
      <c r="M89" s="73">
        <f t="shared" si="3"/>
      </c>
      <c r="N89" s="74">
        <f t="shared" si="3"/>
      </c>
    </row>
    <row r="90" spans="2:14" ht="15.75">
      <c r="B90" s="44"/>
      <c r="C90" s="43"/>
      <c r="D90" s="43"/>
      <c r="E90" s="43"/>
      <c r="F90" s="43"/>
      <c r="G90" s="43"/>
      <c r="H90" s="43"/>
      <c r="I90" s="189" t="s">
        <v>267</v>
      </c>
      <c r="J90" s="189"/>
      <c r="K90" s="75">
        <f>SUM(K85:K89)</f>
        <v>0</v>
      </c>
      <c r="L90" s="75">
        <f>SUM(L85:L89)</f>
        <v>9</v>
      </c>
      <c r="M90" s="75">
        <f>SUM(M85:M89)</f>
        <v>0</v>
      </c>
      <c r="N90" s="76">
        <f>SUM(N85:N89)</f>
        <v>3</v>
      </c>
    </row>
    <row r="91" spans="2:14" ht="15.75">
      <c r="B91" s="77" t="s">
        <v>268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65"/>
    </row>
    <row r="92" spans="2:14" ht="15.75">
      <c r="B92" s="78" t="s">
        <v>269</v>
      </c>
      <c r="C92" s="79"/>
      <c r="D92" s="79" t="s">
        <v>270</v>
      </c>
      <c r="E92" s="79"/>
      <c r="F92" s="79"/>
      <c r="G92" s="79" t="s">
        <v>208</v>
      </c>
      <c r="H92" s="79"/>
      <c r="I92" s="79"/>
      <c r="J92" s="80" t="s">
        <v>271</v>
      </c>
      <c r="K92" s="43"/>
      <c r="L92" s="43"/>
      <c r="M92" s="43"/>
      <c r="N92" s="65"/>
    </row>
    <row r="93" spans="2:14" ht="18.75" thickBot="1">
      <c r="B93" s="44"/>
      <c r="C93" s="43"/>
      <c r="D93" s="43"/>
      <c r="E93" s="43"/>
      <c r="F93" s="43"/>
      <c r="G93" s="43"/>
      <c r="H93" s="43"/>
      <c r="I93" s="43"/>
      <c r="J93" s="190" t="str">
        <f>IF(M90=3,C79,IF(N90=3,G79,""))</f>
        <v>PT Espoo 2</v>
      </c>
      <c r="K93" s="190"/>
      <c r="L93" s="190"/>
      <c r="M93" s="190"/>
      <c r="N93" s="190"/>
    </row>
    <row r="94" spans="2:14" ht="18.75" thickBot="1">
      <c r="B94" s="81"/>
      <c r="C94" s="82"/>
      <c r="D94" s="82"/>
      <c r="E94" s="82"/>
      <c r="F94" s="82"/>
      <c r="G94" s="82"/>
      <c r="H94" s="82"/>
      <c r="I94" s="82"/>
      <c r="J94" s="83"/>
      <c r="K94" s="83"/>
      <c r="L94" s="83"/>
      <c r="M94" s="83"/>
      <c r="N94" s="84"/>
    </row>
    <row r="95" ht="15.75" thickTop="1">
      <c r="B95" s="85"/>
    </row>
    <row r="96" ht="15">
      <c r="B96" s="85"/>
    </row>
    <row r="97" ht="15">
      <c r="B97" s="85"/>
    </row>
    <row r="99" ht="15.75" thickBot="1"/>
    <row r="100" spans="2:14" ht="16.5" thickTop="1">
      <c r="B100" s="37"/>
      <c r="C100" s="38"/>
      <c r="D100" s="38"/>
      <c r="E100" s="38"/>
      <c r="F100" s="173" t="s">
        <v>236</v>
      </c>
      <c r="G100" s="173"/>
      <c r="H100" s="174" t="s">
        <v>237</v>
      </c>
      <c r="I100" s="174"/>
      <c r="J100" s="174"/>
      <c r="K100" s="174"/>
      <c r="L100" s="174"/>
      <c r="M100" s="174"/>
      <c r="N100" s="174"/>
    </row>
    <row r="101" spans="2:14" ht="15.75">
      <c r="B101" s="40"/>
      <c r="C101" s="41" t="s">
        <v>238</v>
      </c>
      <c r="D101" s="42"/>
      <c r="E101" s="43"/>
      <c r="F101" s="175" t="s">
        <v>239</v>
      </c>
      <c r="G101" s="175"/>
      <c r="H101" s="176" t="s">
        <v>240</v>
      </c>
      <c r="I101" s="176"/>
      <c r="J101" s="176"/>
      <c r="K101" s="176"/>
      <c r="L101" s="176"/>
      <c r="M101" s="176"/>
      <c r="N101" s="176"/>
    </row>
    <row r="102" spans="2:14" ht="15.75">
      <c r="B102" s="44"/>
      <c r="C102" s="45"/>
      <c r="D102" s="43"/>
      <c r="E102" s="43"/>
      <c r="F102" s="177" t="s">
        <v>241</v>
      </c>
      <c r="G102" s="177"/>
      <c r="H102" s="178" t="s">
        <v>242</v>
      </c>
      <c r="I102" s="178"/>
      <c r="J102" s="178"/>
      <c r="K102" s="178"/>
      <c r="L102" s="178"/>
      <c r="M102" s="178"/>
      <c r="N102" s="178"/>
    </row>
    <row r="103" spans="2:14" ht="21" thickBot="1">
      <c r="B103" s="46"/>
      <c r="C103" s="47" t="s">
        <v>243</v>
      </c>
      <c r="D103" s="43"/>
      <c r="E103" s="43"/>
      <c r="F103" s="179" t="s">
        <v>244</v>
      </c>
      <c r="G103" s="179"/>
      <c r="H103" s="180">
        <v>45416</v>
      </c>
      <c r="I103" s="180"/>
      <c r="J103" s="180"/>
      <c r="K103" s="48" t="s">
        <v>245</v>
      </c>
      <c r="L103" s="181"/>
      <c r="M103" s="181"/>
      <c r="N103" s="181"/>
    </row>
    <row r="104" spans="2:14" ht="16.5" thickTop="1">
      <c r="B104" s="49"/>
      <c r="C104" s="43"/>
      <c r="D104" s="43"/>
      <c r="E104" s="43"/>
      <c r="F104" s="50"/>
      <c r="G104" s="43"/>
      <c r="H104" s="43"/>
      <c r="I104" s="51"/>
      <c r="J104" s="52"/>
      <c r="K104" s="52"/>
      <c r="L104" s="52"/>
      <c r="M104" s="52"/>
      <c r="N104" s="53"/>
    </row>
    <row r="105" spans="2:14" ht="16.5" thickBot="1">
      <c r="B105" s="54" t="s">
        <v>246</v>
      </c>
      <c r="C105" s="182" t="s">
        <v>66</v>
      </c>
      <c r="D105" s="182"/>
      <c r="E105" s="55"/>
      <c r="F105" s="56" t="s">
        <v>247</v>
      </c>
      <c r="G105" s="183" t="s">
        <v>30</v>
      </c>
      <c r="H105" s="183"/>
      <c r="I105" s="183"/>
      <c r="J105" s="183"/>
      <c r="K105" s="183"/>
      <c r="L105" s="183"/>
      <c r="M105" s="183"/>
      <c r="N105" s="183"/>
    </row>
    <row r="106" spans="2:14" ht="15">
      <c r="B106" s="57" t="s">
        <v>248</v>
      </c>
      <c r="C106" s="184" t="s">
        <v>291</v>
      </c>
      <c r="D106" s="184"/>
      <c r="E106" s="58"/>
      <c r="F106" s="59" t="s">
        <v>250</v>
      </c>
      <c r="G106" s="185" t="s">
        <v>292</v>
      </c>
      <c r="H106" s="185"/>
      <c r="I106" s="185"/>
      <c r="J106" s="185"/>
      <c r="K106" s="185"/>
      <c r="L106" s="185"/>
      <c r="M106" s="185"/>
      <c r="N106" s="185"/>
    </row>
    <row r="107" spans="2:14" ht="15">
      <c r="B107" s="60" t="s">
        <v>252</v>
      </c>
      <c r="C107" s="186" t="s">
        <v>293</v>
      </c>
      <c r="D107" s="186"/>
      <c r="E107" s="58"/>
      <c r="F107" s="61" t="s">
        <v>254</v>
      </c>
      <c r="G107" s="187" t="s">
        <v>294</v>
      </c>
      <c r="H107" s="187"/>
      <c r="I107" s="187"/>
      <c r="J107" s="187"/>
      <c r="K107" s="187"/>
      <c r="L107" s="187"/>
      <c r="M107" s="187"/>
      <c r="N107" s="187"/>
    </row>
    <row r="108" spans="2:14" ht="15">
      <c r="B108" s="60" t="s">
        <v>255</v>
      </c>
      <c r="C108" s="186" t="s">
        <v>295</v>
      </c>
      <c r="D108" s="186"/>
      <c r="E108" s="58"/>
      <c r="F108" s="62" t="s">
        <v>257</v>
      </c>
      <c r="G108" s="187" t="s">
        <v>296</v>
      </c>
      <c r="H108" s="187"/>
      <c r="I108" s="187"/>
      <c r="J108" s="187"/>
      <c r="K108" s="187"/>
      <c r="L108" s="187"/>
      <c r="M108" s="187"/>
      <c r="N108" s="187"/>
    </row>
    <row r="109" spans="2:14" ht="15.75">
      <c r="B109" s="44"/>
      <c r="C109" s="43"/>
      <c r="D109" s="43"/>
      <c r="E109" s="43"/>
      <c r="F109" s="50"/>
      <c r="G109" s="63"/>
      <c r="H109" s="63"/>
      <c r="I109" s="63"/>
      <c r="J109" s="43"/>
      <c r="K109" s="43"/>
      <c r="L109" s="43"/>
      <c r="M109" s="64"/>
      <c r="N109" s="65"/>
    </row>
    <row r="110" spans="2:14" ht="15.75">
      <c r="B110" s="66" t="s">
        <v>259</v>
      </c>
      <c r="C110" s="43"/>
      <c r="D110" s="43"/>
      <c r="E110" s="43"/>
      <c r="F110" s="61">
        <v>1</v>
      </c>
      <c r="G110" s="61">
        <v>2</v>
      </c>
      <c r="H110" s="61">
        <v>3</v>
      </c>
      <c r="I110" s="61">
        <v>4</v>
      </c>
      <c r="J110" s="61">
        <v>5</v>
      </c>
      <c r="K110" s="188" t="s">
        <v>194</v>
      </c>
      <c r="L110" s="188"/>
      <c r="M110" s="61" t="s">
        <v>260</v>
      </c>
      <c r="N110" s="67" t="s">
        <v>261</v>
      </c>
    </row>
    <row r="111" spans="2:14" ht="15">
      <c r="B111" s="68" t="s">
        <v>262</v>
      </c>
      <c r="C111" s="69" t="str">
        <f>IF(C106&gt;"",C106,"")</f>
        <v>Lindgren Aukusti</v>
      </c>
      <c r="D111" s="69" t="str">
        <f>IF(G106&gt;"",G106,"")</f>
        <v>Vesalainen Matias</v>
      </c>
      <c r="E111" s="70"/>
      <c r="F111" s="71">
        <v>-4</v>
      </c>
      <c r="G111" s="71">
        <v>-4</v>
      </c>
      <c r="H111" s="71">
        <v>-6</v>
      </c>
      <c r="I111" s="71"/>
      <c r="J111" s="71"/>
      <c r="K111" s="72">
        <f>IF(ISBLANK(F111),"",COUNTIF(F111:J111,"&gt;=0"))</f>
        <v>0</v>
      </c>
      <c r="L111" s="72">
        <f>IF(ISBLANK(F111),"",(IF(LEFT(F111,1)="-",1,0)+IF(LEFT(G111,1)="-",1,0)+IF(LEFT(H111,1)="-",1,0)+IF(LEFT(I111,1)="-",1,0)+IF(LEFT(J111,1)="-",1,0)))</f>
        <v>3</v>
      </c>
      <c r="M111" s="73">
        <f aca="true" t="shared" si="4" ref="M111:N115">IF(K111=3,1,"")</f>
      </c>
      <c r="N111" s="74">
        <f t="shared" si="4"/>
        <v>1</v>
      </c>
    </row>
    <row r="112" spans="2:14" ht="15">
      <c r="B112" s="68" t="s">
        <v>263</v>
      </c>
      <c r="C112" s="69" t="str">
        <f>IF(C107&gt;"",C107,"")</f>
        <v>Timonen Nuutti</v>
      </c>
      <c r="D112" s="69" t="str">
        <f>IF(G107&gt;"",G107,"")</f>
        <v>Vesalainen Rasmus</v>
      </c>
      <c r="E112" s="70"/>
      <c r="F112" s="71">
        <v>-2</v>
      </c>
      <c r="G112" s="71">
        <v>-4</v>
      </c>
      <c r="H112" s="71">
        <v>-5</v>
      </c>
      <c r="I112" s="71"/>
      <c r="J112" s="71"/>
      <c r="K112" s="72">
        <f>IF(ISBLANK(F112),"",COUNTIF(F112:J112,"&gt;=0"))</f>
        <v>0</v>
      </c>
      <c r="L112" s="72">
        <f>IF(ISBLANK(F112),"",(IF(LEFT(F112,1)="-",1,0)+IF(LEFT(G112,1)="-",1,0)+IF(LEFT(H112,1)="-",1,0)+IF(LEFT(I112,1)="-",1,0)+IF(LEFT(J112,1)="-",1,0)))</f>
        <v>3</v>
      </c>
      <c r="M112" s="73">
        <f t="shared" si="4"/>
      </c>
      <c r="N112" s="74">
        <f t="shared" si="4"/>
        <v>1</v>
      </c>
    </row>
    <row r="113" spans="2:14" ht="15">
      <c r="B113" s="68" t="s">
        <v>264</v>
      </c>
      <c r="C113" s="69" t="str">
        <f>IF(C108&gt;"",C108,"")</f>
        <v>Illikainen Kasperi</v>
      </c>
      <c r="D113" s="69" t="str">
        <f>IF(G108&gt;"",G108,"")</f>
        <v>Kanasuo Martti</v>
      </c>
      <c r="E113" s="70"/>
      <c r="F113" s="71">
        <v>6</v>
      </c>
      <c r="G113" s="71">
        <v>9</v>
      </c>
      <c r="H113" s="71">
        <v>22</v>
      </c>
      <c r="I113" s="71"/>
      <c r="J113" s="71"/>
      <c r="K113" s="72">
        <f>IF(ISBLANK(F113),"",COUNTIF(F113:J113,"&gt;=0"))</f>
        <v>3</v>
      </c>
      <c r="L113" s="72">
        <f>IF(ISBLANK(F113),"",(IF(LEFT(F113,1)="-",1,0)+IF(LEFT(G113,1)="-",1,0)+IF(LEFT(H113,1)="-",1,0)+IF(LEFT(I113,1)="-",1,0)+IF(LEFT(J113,1)="-",1,0)))</f>
        <v>0</v>
      </c>
      <c r="M113" s="73">
        <f t="shared" si="4"/>
        <v>1</v>
      </c>
      <c r="N113" s="74">
        <f t="shared" si="4"/>
      </c>
    </row>
    <row r="114" spans="2:14" ht="15">
      <c r="B114" s="68" t="s">
        <v>265</v>
      </c>
      <c r="C114" s="69" t="str">
        <f>IF(C106&gt;"",C106,"")</f>
        <v>Lindgren Aukusti</v>
      </c>
      <c r="D114" s="69" t="str">
        <f>IF(G107&gt;"",G107,"")</f>
        <v>Vesalainen Rasmus</v>
      </c>
      <c r="E114" s="70"/>
      <c r="F114" s="71">
        <v>-4</v>
      </c>
      <c r="G114" s="71">
        <v>-4</v>
      </c>
      <c r="H114" s="71">
        <v>-5</v>
      </c>
      <c r="I114" s="71"/>
      <c r="J114" s="71"/>
      <c r="K114" s="72">
        <f>IF(ISBLANK(F114),"",COUNTIF(F114:J114,"&gt;=0"))</f>
        <v>0</v>
      </c>
      <c r="L114" s="72">
        <f>IF(ISBLANK(F114),"",(IF(LEFT(F114,1)="-",1,0)+IF(LEFT(G114,1)="-",1,0)+IF(LEFT(H114,1)="-",1,0)+IF(LEFT(I114,1)="-",1,0)+IF(LEFT(J114,1)="-",1,0)))</f>
        <v>3</v>
      </c>
      <c r="M114" s="73">
        <f t="shared" si="4"/>
      </c>
      <c r="N114" s="74">
        <f t="shared" si="4"/>
        <v>1</v>
      </c>
    </row>
    <row r="115" spans="2:14" ht="15">
      <c r="B115" s="68" t="s">
        <v>266</v>
      </c>
      <c r="C115" s="69" t="str">
        <f>IF(C107&gt;"",C107,"")</f>
        <v>Timonen Nuutti</v>
      </c>
      <c r="D115" s="69" t="str">
        <f>IF(G106&gt;"",G106,"")</f>
        <v>Vesalainen Matias</v>
      </c>
      <c r="E115" s="70"/>
      <c r="F115" s="71"/>
      <c r="G115" s="71"/>
      <c r="H115" s="71"/>
      <c r="I115" s="71"/>
      <c r="J115" s="71"/>
      <c r="K115" s="72">
        <f>IF(ISBLANK(F115),"",COUNTIF(F115:J115,"&gt;=0"))</f>
      </c>
      <c r="L115" s="72">
        <f>IF(ISBLANK(F115),"",(IF(LEFT(F115,1)="-",1,0)+IF(LEFT(G115,1)="-",1,0)+IF(LEFT(H115,1)="-",1,0)+IF(LEFT(I115,1)="-",1,0)+IF(LEFT(J115,1)="-",1,0)))</f>
      </c>
      <c r="M115" s="73">
        <f t="shared" si="4"/>
      </c>
      <c r="N115" s="74">
        <f t="shared" si="4"/>
      </c>
    </row>
    <row r="116" spans="2:14" ht="15.75">
      <c r="B116" s="44"/>
      <c r="C116" s="43"/>
      <c r="D116" s="43"/>
      <c r="E116" s="43"/>
      <c r="F116" s="43"/>
      <c r="G116" s="43"/>
      <c r="H116" s="43"/>
      <c r="I116" s="189" t="s">
        <v>267</v>
      </c>
      <c r="J116" s="189"/>
      <c r="K116" s="75">
        <f>SUM(K111:K115)</f>
        <v>3</v>
      </c>
      <c r="L116" s="75">
        <f>SUM(L111:L115)</f>
        <v>9</v>
      </c>
      <c r="M116" s="75">
        <f>SUM(M111:M115)</f>
        <v>1</v>
      </c>
      <c r="N116" s="76">
        <f>SUM(N111:N115)</f>
        <v>3</v>
      </c>
    </row>
    <row r="117" spans="2:14" ht="15.75">
      <c r="B117" s="77" t="s">
        <v>268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65"/>
    </row>
    <row r="118" spans="2:14" ht="15.75">
      <c r="B118" s="78" t="s">
        <v>269</v>
      </c>
      <c r="C118" s="79"/>
      <c r="D118" s="79" t="s">
        <v>270</v>
      </c>
      <c r="E118" s="79"/>
      <c r="F118" s="79"/>
      <c r="G118" s="79" t="s">
        <v>208</v>
      </c>
      <c r="H118" s="79"/>
      <c r="I118" s="79"/>
      <c r="J118" s="80" t="s">
        <v>271</v>
      </c>
      <c r="K118" s="43"/>
      <c r="L118" s="43"/>
      <c r="M118" s="43"/>
      <c r="N118" s="65"/>
    </row>
    <row r="119" spans="2:14" ht="18.75" thickBot="1">
      <c r="B119" s="44"/>
      <c r="C119" s="43"/>
      <c r="D119" s="43"/>
      <c r="E119" s="43"/>
      <c r="F119" s="43"/>
      <c r="G119" s="43"/>
      <c r="H119" s="43"/>
      <c r="I119" s="43"/>
      <c r="J119" s="190" t="str">
        <f>IF(M116=3,C105,IF(N116=3,G105,""))</f>
        <v>KoKa</v>
      </c>
      <c r="K119" s="190"/>
      <c r="L119" s="190"/>
      <c r="M119" s="190"/>
      <c r="N119" s="190"/>
    </row>
    <row r="120" spans="2:14" ht="18.75" thickBot="1">
      <c r="B120" s="81"/>
      <c r="C120" s="82"/>
      <c r="D120" s="82"/>
      <c r="E120" s="82"/>
      <c r="F120" s="82"/>
      <c r="G120" s="82"/>
      <c r="H120" s="82"/>
      <c r="I120" s="82"/>
      <c r="J120" s="83"/>
      <c r="K120" s="83"/>
      <c r="L120" s="83"/>
      <c r="M120" s="83"/>
      <c r="N120" s="84"/>
    </row>
    <row r="121" ht="15.75" thickTop="1">
      <c r="B121" s="85"/>
    </row>
    <row r="122" ht="15">
      <c r="B122" s="85"/>
    </row>
    <row r="123" ht="15">
      <c r="B123" s="85"/>
    </row>
    <row r="124" ht="15.75" thickBot="1"/>
    <row r="125" spans="2:14" ht="16.5" thickTop="1">
      <c r="B125" s="37"/>
      <c r="C125" s="38"/>
      <c r="D125" s="38"/>
      <c r="E125" s="38"/>
      <c r="F125" s="173" t="s">
        <v>236</v>
      </c>
      <c r="G125" s="173"/>
      <c r="H125" s="174" t="s">
        <v>237</v>
      </c>
      <c r="I125" s="174"/>
      <c r="J125" s="174"/>
      <c r="K125" s="174"/>
      <c r="L125" s="174"/>
      <c r="M125" s="174"/>
      <c r="N125" s="174"/>
    </row>
    <row r="126" spans="2:14" ht="15.75">
      <c r="B126" s="40"/>
      <c r="C126" s="41" t="s">
        <v>238</v>
      </c>
      <c r="D126" s="42"/>
      <c r="E126" s="43"/>
      <c r="F126" s="175" t="s">
        <v>239</v>
      </c>
      <c r="G126" s="175"/>
      <c r="H126" s="176" t="s">
        <v>240</v>
      </c>
      <c r="I126" s="176"/>
      <c r="J126" s="176"/>
      <c r="K126" s="176"/>
      <c r="L126" s="176"/>
      <c r="M126" s="176"/>
      <c r="N126" s="176"/>
    </row>
    <row r="127" spans="2:14" ht="15.75">
      <c r="B127" s="44"/>
      <c r="C127" s="45"/>
      <c r="D127" s="43"/>
      <c r="E127" s="43"/>
      <c r="F127" s="177" t="s">
        <v>241</v>
      </c>
      <c r="G127" s="177"/>
      <c r="H127" s="178" t="s">
        <v>242</v>
      </c>
      <c r="I127" s="178"/>
      <c r="J127" s="178"/>
      <c r="K127" s="178"/>
      <c r="L127" s="178"/>
      <c r="M127" s="178"/>
      <c r="N127" s="178"/>
    </row>
    <row r="128" spans="2:14" ht="21" thickBot="1">
      <c r="B128" s="46"/>
      <c r="C128" s="47" t="s">
        <v>243</v>
      </c>
      <c r="D128" s="43"/>
      <c r="E128" s="43"/>
      <c r="F128" s="179" t="s">
        <v>244</v>
      </c>
      <c r="G128" s="179"/>
      <c r="H128" s="180">
        <v>45416</v>
      </c>
      <c r="I128" s="180"/>
      <c r="J128" s="180"/>
      <c r="K128" s="48" t="s">
        <v>245</v>
      </c>
      <c r="L128" s="181"/>
      <c r="M128" s="181"/>
      <c r="N128" s="181"/>
    </row>
    <row r="129" spans="2:14" ht="16.5" thickTop="1">
      <c r="B129" s="49"/>
      <c r="C129" s="43"/>
      <c r="D129" s="43"/>
      <c r="E129" s="43"/>
      <c r="F129" s="50"/>
      <c r="G129" s="43"/>
      <c r="H129" s="43"/>
      <c r="I129" s="51"/>
      <c r="J129" s="52"/>
      <c r="K129" s="52"/>
      <c r="L129" s="52"/>
      <c r="M129" s="52"/>
      <c r="N129" s="53"/>
    </row>
    <row r="130" spans="2:14" ht="16.5" thickBot="1">
      <c r="B130" s="54" t="s">
        <v>246</v>
      </c>
      <c r="C130" s="182" t="s">
        <v>12</v>
      </c>
      <c r="D130" s="182"/>
      <c r="E130" s="55"/>
      <c r="F130" s="56" t="s">
        <v>247</v>
      </c>
      <c r="G130" s="183" t="s">
        <v>63</v>
      </c>
      <c r="H130" s="183"/>
      <c r="I130" s="183"/>
      <c r="J130" s="183"/>
      <c r="K130" s="183"/>
      <c r="L130" s="183"/>
      <c r="M130" s="183"/>
      <c r="N130" s="183"/>
    </row>
    <row r="131" spans="2:14" ht="15">
      <c r="B131" s="57" t="s">
        <v>248</v>
      </c>
      <c r="C131" s="184" t="s">
        <v>297</v>
      </c>
      <c r="D131" s="184"/>
      <c r="E131" s="58"/>
      <c r="F131" s="59" t="s">
        <v>250</v>
      </c>
      <c r="G131" s="185" t="s">
        <v>298</v>
      </c>
      <c r="H131" s="185"/>
      <c r="I131" s="185"/>
      <c r="J131" s="185"/>
      <c r="K131" s="185"/>
      <c r="L131" s="185"/>
      <c r="M131" s="185"/>
      <c r="N131" s="185"/>
    </row>
    <row r="132" spans="2:14" ht="15">
      <c r="B132" s="60" t="s">
        <v>252</v>
      </c>
      <c r="C132" s="186" t="s">
        <v>299</v>
      </c>
      <c r="D132" s="186"/>
      <c r="E132" s="58"/>
      <c r="F132" s="61" t="s">
        <v>254</v>
      </c>
      <c r="G132" s="187" t="s">
        <v>300</v>
      </c>
      <c r="H132" s="187"/>
      <c r="I132" s="187"/>
      <c r="J132" s="187"/>
      <c r="K132" s="187"/>
      <c r="L132" s="187"/>
      <c r="M132" s="187"/>
      <c r="N132" s="187"/>
    </row>
    <row r="133" spans="2:14" ht="15">
      <c r="B133" s="60" t="s">
        <v>255</v>
      </c>
      <c r="C133" s="186" t="s">
        <v>301</v>
      </c>
      <c r="D133" s="186"/>
      <c r="E133" s="58"/>
      <c r="F133" s="62" t="s">
        <v>257</v>
      </c>
      <c r="G133" s="187" t="s">
        <v>302</v>
      </c>
      <c r="H133" s="187"/>
      <c r="I133" s="187"/>
      <c r="J133" s="187"/>
      <c r="K133" s="187"/>
      <c r="L133" s="187"/>
      <c r="M133" s="187"/>
      <c r="N133" s="187"/>
    </row>
    <row r="134" spans="2:14" ht="15.75">
      <c r="B134" s="44"/>
      <c r="C134" s="43"/>
      <c r="D134" s="43"/>
      <c r="E134" s="43"/>
      <c r="F134" s="50"/>
      <c r="G134" s="63"/>
      <c r="H134" s="63"/>
      <c r="I134" s="63"/>
      <c r="J134" s="43"/>
      <c r="K134" s="43"/>
      <c r="L134" s="43"/>
      <c r="M134" s="64"/>
      <c r="N134" s="65"/>
    </row>
    <row r="135" spans="2:14" ht="15.75">
      <c r="B135" s="66" t="s">
        <v>259</v>
      </c>
      <c r="C135" s="43"/>
      <c r="D135" s="43"/>
      <c r="E135" s="43"/>
      <c r="F135" s="61">
        <v>1</v>
      </c>
      <c r="G135" s="61">
        <v>2</v>
      </c>
      <c r="H135" s="61">
        <v>3</v>
      </c>
      <c r="I135" s="61">
        <v>4</v>
      </c>
      <c r="J135" s="61">
        <v>5</v>
      </c>
      <c r="K135" s="188" t="s">
        <v>194</v>
      </c>
      <c r="L135" s="188"/>
      <c r="M135" s="61" t="s">
        <v>260</v>
      </c>
      <c r="N135" s="67" t="s">
        <v>261</v>
      </c>
    </row>
    <row r="136" spans="2:14" ht="15">
      <c r="B136" s="68" t="s">
        <v>262</v>
      </c>
      <c r="C136" s="69" t="str">
        <f>IF(C131&gt;"",C131,"")</f>
        <v>Girlea Mihai</v>
      </c>
      <c r="D136" s="69" t="str">
        <f>IF(G131&gt;"",G131,"")</f>
        <v>Åvist Aapo</v>
      </c>
      <c r="E136" s="70"/>
      <c r="F136" s="71">
        <v>-8</v>
      </c>
      <c r="G136" s="71">
        <v>3</v>
      </c>
      <c r="H136" s="71">
        <v>7</v>
      </c>
      <c r="I136" s="71">
        <v>5</v>
      </c>
      <c r="J136" s="71"/>
      <c r="K136" s="72">
        <f>IF(ISBLANK(F136),"",COUNTIF(F136:J136,"&gt;=0"))</f>
        <v>3</v>
      </c>
      <c r="L136" s="72">
        <f>IF(ISBLANK(F136),"",(IF(LEFT(F136,1)="-",1,0)+IF(LEFT(G136,1)="-",1,0)+IF(LEFT(H136,1)="-",1,0)+IF(LEFT(I136,1)="-",1,0)+IF(LEFT(J136,1)="-",1,0)))</f>
        <v>1</v>
      </c>
      <c r="M136" s="73">
        <f aca="true" t="shared" si="5" ref="M136:N140">IF(K136=3,1,"")</f>
        <v>1</v>
      </c>
      <c r="N136" s="74">
        <f t="shared" si="5"/>
      </c>
    </row>
    <row r="137" spans="2:14" ht="15">
      <c r="B137" s="68" t="s">
        <v>263</v>
      </c>
      <c r="C137" s="69" t="str">
        <f>IF(C132&gt;"",C132,"")</f>
        <v>Sipiläinen Severi</v>
      </c>
      <c r="D137" s="69" t="str">
        <f>IF(G132&gt;"",G132,"")</f>
        <v>Karjalainen Niklas</v>
      </c>
      <c r="E137" s="70"/>
      <c r="F137" s="71">
        <v>-6</v>
      </c>
      <c r="G137" s="71">
        <v>10</v>
      </c>
      <c r="H137" s="71">
        <v>5</v>
      </c>
      <c r="I137" s="71">
        <v>7</v>
      </c>
      <c r="J137" s="71"/>
      <c r="K137" s="72">
        <f>IF(ISBLANK(F137),"",COUNTIF(F137:J137,"&gt;=0"))</f>
        <v>3</v>
      </c>
      <c r="L137" s="72">
        <f>IF(ISBLANK(F137),"",(IF(LEFT(F137,1)="-",1,0)+IF(LEFT(G137,1)="-",1,0)+IF(LEFT(H137,1)="-",1,0)+IF(LEFT(I137,1)="-",1,0)+IF(LEFT(J137,1)="-",1,0)))</f>
        <v>1</v>
      </c>
      <c r="M137" s="73">
        <f t="shared" si="5"/>
        <v>1</v>
      </c>
      <c r="N137" s="74">
        <f t="shared" si="5"/>
      </c>
    </row>
    <row r="138" spans="2:14" ht="15">
      <c r="B138" s="68" t="s">
        <v>264</v>
      </c>
      <c r="C138" s="69" t="str">
        <f>IF(C133&gt;"",C133,"")</f>
        <v>Moilanen Olavi</v>
      </c>
      <c r="D138" s="69" t="str">
        <f>IF(G133&gt;"",G133,"")</f>
        <v>Tiiro Alex</v>
      </c>
      <c r="E138" s="70"/>
      <c r="F138" s="71">
        <v>7</v>
      </c>
      <c r="G138" s="71">
        <v>6</v>
      </c>
      <c r="H138" s="71">
        <v>-9</v>
      </c>
      <c r="I138" s="71">
        <v>6</v>
      </c>
      <c r="J138" s="71"/>
      <c r="K138" s="72">
        <f>IF(ISBLANK(F138),"",COUNTIF(F138:J138,"&gt;=0"))</f>
        <v>3</v>
      </c>
      <c r="L138" s="72">
        <f>IF(ISBLANK(F138),"",(IF(LEFT(F138,1)="-",1,0)+IF(LEFT(G138,1)="-",1,0)+IF(LEFT(H138,1)="-",1,0)+IF(LEFT(I138,1)="-",1,0)+IF(LEFT(J138,1)="-",1,0)))</f>
        <v>1</v>
      </c>
      <c r="M138" s="73">
        <f t="shared" si="5"/>
        <v>1</v>
      </c>
      <c r="N138" s="74">
        <f t="shared" si="5"/>
      </c>
    </row>
    <row r="139" spans="2:14" ht="15">
      <c r="B139" s="68" t="s">
        <v>265</v>
      </c>
      <c r="C139" s="69" t="str">
        <f>IF(C131&gt;"",C131,"")</f>
        <v>Girlea Mihai</v>
      </c>
      <c r="D139" s="69" t="str">
        <f>IF(G132&gt;"",G132,"")</f>
        <v>Karjalainen Niklas</v>
      </c>
      <c r="E139" s="70"/>
      <c r="F139" s="71"/>
      <c r="G139" s="71"/>
      <c r="H139" s="71"/>
      <c r="I139" s="71"/>
      <c r="J139" s="71"/>
      <c r="K139" s="72">
        <f>IF(ISBLANK(F139),"",COUNTIF(F139:J139,"&gt;=0"))</f>
      </c>
      <c r="L139" s="72">
        <f>IF(ISBLANK(F139),"",(IF(LEFT(F139,1)="-",1,0)+IF(LEFT(G139,1)="-",1,0)+IF(LEFT(H139,1)="-",1,0)+IF(LEFT(I139,1)="-",1,0)+IF(LEFT(J139,1)="-",1,0)))</f>
      </c>
      <c r="M139" s="73">
        <f t="shared" si="5"/>
      </c>
      <c r="N139" s="74">
        <f t="shared" si="5"/>
      </c>
    </row>
    <row r="140" spans="2:14" ht="15">
      <c r="B140" s="68" t="s">
        <v>266</v>
      </c>
      <c r="C140" s="69" t="str">
        <f>IF(C132&gt;"",C132,"")</f>
        <v>Sipiläinen Severi</v>
      </c>
      <c r="D140" s="69" t="str">
        <f>IF(G131&gt;"",G131,"")</f>
        <v>Åvist Aapo</v>
      </c>
      <c r="E140" s="70"/>
      <c r="F140" s="71"/>
      <c r="G140" s="71"/>
      <c r="H140" s="71"/>
      <c r="I140" s="71"/>
      <c r="J140" s="71"/>
      <c r="K140" s="72">
        <f>IF(ISBLANK(F140),"",COUNTIF(F140:J140,"&gt;=0"))</f>
      </c>
      <c r="L140" s="72">
        <f>IF(ISBLANK(F140),"",(IF(LEFT(F140,1)="-",1,0)+IF(LEFT(G140,1)="-",1,0)+IF(LEFT(H140,1)="-",1,0)+IF(LEFT(I140,1)="-",1,0)+IF(LEFT(J140,1)="-",1,0)))</f>
      </c>
      <c r="M140" s="73">
        <f t="shared" si="5"/>
      </c>
      <c r="N140" s="74">
        <f t="shared" si="5"/>
      </c>
    </row>
    <row r="141" spans="2:14" ht="15.75">
      <c r="B141" s="44"/>
      <c r="C141" s="43"/>
      <c r="D141" s="43"/>
      <c r="E141" s="43"/>
      <c r="F141" s="43"/>
      <c r="G141" s="43"/>
      <c r="H141" s="43"/>
      <c r="I141" s="189" t="s">
        <v>267</v>
      </c>
      <c r="J141" s="189"/>
      <c r="K141" s="75">
        <f>SUM(K136:K140)</f>
        <v>9</v>
      </c>
      <c r="L141" s="75">
        <f>SUM(L136:L140)</f>
        <v>3</v>
      </c>
      <c r="M141" s="75">
        <f>SUM(M136:M140)</f>
        <v>3</v>
      </c>
      <c r="N141" s="76">
        <f>SUM(N136:N140)</f>
        <v>0</v>
      </c>
    </row>
    <row r="142" spans="2:14" ht="15.75">
      <c r="B142" s="77" t="s">
        <v>268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65"/>
    </row>
    <row r="143" spans="2:14" ht="15.75">
      <c r="B143" s="78" t="s">
        <v>269</v>
      </c>
      <c r="C143" s="79"/>
      <c r="D143" s="79" t="s">
        <v>270</v>
      </c>
      <c r="E143" s="79"/>
      <c r="F143" s="79"/>
      <c r="G143" s="79" t="s">
        <v>208</v>
      </c>
      <c r="H143" s="79"/>
      <c r="I143" s="79"/>
      <c r="J143" s="80" t="s">
        <v>271</v>
      </c>
      <c r="K143" s="43"/>
      <c r="L143" s="43"/>
      <c r="M143" s="43"/>
      <c r="N143" s="65"/>
    </row>
    <row r="144" spans="2:14" ht="18.75" thickBot="1">
      <c r="B144" s="44"/>
      <c r="C144" s="43"/>
      <c r="D144" s="43"/>
      <c r="E144" s="43"/>
      <c r="F144" s="43"/>
      <c r="G144" s="43"/>
      <c r="H144" s="43"/>
      <c r="I144" s="43"/>
      <c r="J144" s="190" t="str">
        <f>IF(M141=3,C130,IF(N141=3,G130,""))</f>
        <v>PT Jyväskylä</v>
      </c>
      <c r="K144" s="190"/>
      <c r="L144" s="190"/>
      <c r="M144" s="190"/>
      <c r="N144" s="190"/>
    </row>
    <row r="145" spans="2:14" ht="18.75" thickBot="1">
      <c r="B145" s="81"/>
      <c r="C145" s="82"/>
      <c r="D145" s="82"/>
      <c r="E145" s="82"/>
      <c r="F145" s="82"/>
      <c r="G145" s="82"/>
      <c r="H145" s="82"/>
      <c r="I145" s="82"/>
      <c r="J145" s="83"/>
      <c r="K145" s="83"/>
      <c r="L145" s="83"/>
      <c r="M145" s="83"/>
      <c r="N145" s="84"/>
    </row>
    <row r="146" ht="15.75" thickTop="1">
      <c r="B146" s="85"/>
    </row>
    <row r="147" ht="15">
      <c r="B147" s="85"/>
    </row>
    <row r="148" ht="15">
      <c r="B148" s="85"/>
    </row>
    <row r="149" ht="15.75" thickBot="1"/>
    <row r="150" spans="2:14" ht="16.5" thickTop="1">
      <c r="B150" s="37"/>
      <c r="C150" s="38"/>
      <c r="D150" s="38"/>
      <c r="E150" s="38"/>
      <c r="F150" s="173" t="s">
        <v>236</v>
      </c>
      <c r="G150" s="173"/>
      <c r="H150" s="174" t="s">
        <v>237</v>
      </c>
      <c r="I150" s="174"/>
      <c r="J150" s="174"/>
      <c r="K150" s="174"/>
      <c r="L150" s="174"/>
      <c r="M150" s="174"/>
      <c r="N150" s="174"/>
    </row>
    <row r="151" spans="2:14" ht="15.75">
      <c r="B151" s="40"/>
      <c r="C151" s="41" t="s">
        <v>238</v>
      </c>
      <c r="D151" s="42"/>
      <c r="E151" s="43"/>
      <c r="F151" s="175" t="s">
        <v>239</v>
      </c>
      <c r="G151" s="175"/>
      <c r="H151" s="176" t="s">
        <v>240</v>
      </c>
      <c r="I151" s="176"/>
      <c r="J151" s="176"/>
      <c r="K151" s="176"/>
      <c r="L151" s="176"/>
      <c r="M151" s="176"/>
      <c r="N151" s="176"/>
    </row>
    <row r="152" spans="2:14" ht="15.75">
      <c r="B152" s="44"/>
      <c r="C152" s="45"/>
      <c r="D152" s="43"/>
      <c r="E152" s="43"/>
      <c r="F152" s="177" t="s">
        <v>241</v>
      </c>
      <c r="G152" s="177"/>
      <c r="H152" s="178" t="s">
        <v>242</v>
      </c>
      <c r="I152" s="178"/>
      <c r="J152" s="178"/>
      <c r="K152" s="178"/>
      <c r="L152" s="178"/>
      <c r="M152" s="178"/>
      <c r="N152" s="178"/>
    </row>
    <row r="153" spans="2:14" ht="21" thickBot="1">
      <c r="B153" s="46"/>
      <c r="C153" s="47" t="s">
        <v>243</v>
      </c>
      <c r="D153" s="43"/>
      <c r="E153" s="43"/>
      <c r="F153" s="179" t="s">
        <v>244</v>
      </c>
      <c r="G153" s="179"/>
      <c r="H153" s="180">
        <v>45416</v>
      </c>
      <c r="I153" s="180"/>
      <c r="J153" s="180"/>
      <c r="K153" s="48" t="s">
        <v>245</v>
      </c>
      <c r="L153" s="181"/>
      <c r="M153" s="181"/>
      <c r="N153" s="181"/>
    </row>
    <row r="154" spans="2:14" ht="16.5" thickTop="1">
      <c r="B154" s="49"/>
      <c r="C154" s="43"/>
      <c r="D154" s="43"/>
      <c r="E154" s="43"/>
      <c r="F154" s="50"/>
      <c r="G154" s="43"/>
      <c r="H154" s="43"/>
      <c r="I154" s="51"/>
      <c r="J154" s="52"/>
      <c r="K154" s="52"/>
      <c r="L154" s="52"/>
      <c r="M154" s="52"/>
      <c r="N154" s="53"/>
    </row>
    <row r="155" spans="2:14" ht="16.5" thickBot="1">
      <c r="B155" s="54" t="s">
        <v>246</v>
      </c>
      <c r="C155" s="182" t="s">
        <v>13</v>
      </c>
      <c r="D155" s="182"/>
      <c r="E155" s="55"/>
      <c r="F155" s="56" t="s">
        <v>247</v>
      </c>
      <c r="G155" s="183" t="s">
        <v>24</v>
      </c>
      <c r="H155" s="183"/>
      <c r="I155" s="183"/>
      <c r="J155" s="183"/>
      <c r="K155" s="183"/>
      <c r="L155" s="183"/>
      <c r="M155" s="183"/>
      <c r="N155" s="183"/>
    </row>
    <row r="156" spans="2:14" ht="15">
      <c r="B156" s="57" t="s">
        <v>248</v>
      </c>
      <c r="C156" s="184" t="s">
        <v>303</v>
      </c>
      <c r="D156" s="184"/>
      <c r="E156" s="58"/>
      <c r="F156" s="59" t="s">
        <v>250</v>
      </c>
      <c r="G156" s="185" t="s">
        <v>304</v>
      </c>
      <c r="H156" s="185"/>
      <c r="I156" s="185"/>
      <c r="J156" s="185"/>
      <c r="K156" s="185"/>
      <c r="L156" s="185"/>
      <c r="M156" s="185"/>
      <c r="N156" s="185"/>
    </row>
    <row r="157" spans="2:14" ht="15">
      <c r="B157" s="60" t="s">
        <v>252</v>
      </c>
      <c r="C157" s="186" t="s">
        <v>314</v>
      </c>
      <c r="D157" s="186"/>
      <c r="E157" s="58"/>
      <c r="F157" s="61" t="s">
        <v>254</v>
      </c>
      <c r="G157" s="187" t="s">
        <v>305</v>
      </c>
      <c r="H157" s="187"/>
      <c r="I157" s="187"/>
      <c r="J157" s="187"/>
      <c r="K157" s="187"/>
      <c r="L157" s="187"/>
      <c r="M157" s="187"/>
      <c r="N157" s="187"/>
    </row>
    <row r="158" spans="2:14" ht="15">
      <c r="B158" s="60" t="s">
        <v>255</v>
      </c>
      <c r="C158" s="186" t="s">
        <v>315</v>
      </c>
      <c r="D158" s="186"/>
      <c r="E158" s="58"/>
      <c r="F158" s="62" t="s">
        <v>257</v>
      </c>
      <c r="G158" s="187" t="s">
        <v>306</v>
      </c>
      <c r="H158" s="187"/>
      <c r="I158" s="187"/>
      <c r="J158" s="187"/>
      <c r="K158" s="187"/>
      <c r="L158" s="187"/>
      <c r="M158" s="187"/>
      <c r="N158" s="187"/>
    </row>
    <row r="159" spans="2:14" ht="15.75">
      <c r="B159" s="44"/>
      <c r="C159" s="43"/>
      <c r="D159" s="43"/>
      <c r="E159" s="43"/>
      <c r="F159" s="50"/>
      <c r="G159" s="63"/>
      <c r="H159" s="63"/>
      <c r="I159" s="63"/>
      <c r="J159" s="43"/>
      <c r="K159" s="43"/>
      <c r="L159" s="43"/>
      <c r="M159" s="64"/>
      <c r="N159" s="65"/>
    </row>
    <row r="160" spans="2:14" ht="15.75">
      <c r="B160" s="66" t="s">
        <v>259</v>
      </c>
      <c r="C160" s="43"/>
      <c r="D160" s="43"/>
      <c r="E160" s="43"/>
      <c r="F160" s="61">
        <v>1</v>
      </c>
      <c r="G160" s="61">
        <v>2</v>
      </c>
      <c r="H160" s="61">
        <v>3</v>
      </c>
      <c r="I160" s="61">
        <v>4</v>
      </c>
      <c r="J160" s="61">
        <v>5</v>
      </c>
      <c r="K160" s="188" t="s">
        <v>194</v>
      </c>
      <c r="L160" s="188"/>
      <c r="M160" s="61" t="s">
        <v>260</v>
      </c>
      <c r="N160" s="67" t="s">
        <v>261</v>
      </c>
    </row>
    <row r="161" spans="2:14" ht="15">
      <c r="B161" s="68" t="s">
        <v>262</v>
      </c>
      <c r="C161" s="69" t="str">
        <f>IF(C156&gt;"",C156,"")</f>
        <v>Koli Olli</v>
      </c>
      <c r="D161" s="69" t="str">
        <f>IF(G156&gt;"",G156,"")</f>
        <v>Vuoti Henrik</v>
      </c>
      <c r="E161" s="70"/>
      <c r="F161" s="71">
        <v>6</v>
      </c>
      <c r="G161" s="71">
        <v>-8</v>
      </c>
      <c r="H161" s="71">
        <v>5</v>
      </c>
      <c r="I161" s="71">
        <v>3</v>
      </c>
      <c r="J161" s="71"/>
      <c r="K161" s="72">
        <f>IF(ISBLANK(F161),"",COUNTIF(F161:J161,"&gt;=0"))</f>
        <v>3</v>
      </c>
      <c r="L161" s="72">
        <f>IF(ISBLANK(F161),"",(IF(LEFT(F161,1)="-",1,0)+IF(LEFT(G161,1)="-",1,0)+IF(LEFT(H161,1)="-",1,0)+IF(LEFT(I161,1)="-",1,0)+IF(LEFT(J161,1)="-",1,0)))</f>
        <v>1</v>
      </c>
      <c r="M161" s="73">
        <f aca="true" t="shared" si="6" ref="M161:N165">IF(K161=3,1,"")</f>
        <v>1</v>
      </c>
      <c r="N161" s="74">
        <f t="shared" si="6"/>
      </c>
    </row>
    <row r="162" spans="2:14" ht="15">
      <c r="B162" s="68" t="s">
        <v>263</v>
      </c>
      <c r="C162" s="69" t="str">
        <f>IF(C157&gt;"",C157,"")</f>
        <v>Lundqvist Thor</v>
      </c>
      <c r="D162" s="69" t="str">
        <f>IF(G157&gt;"",G157,"")</f>
        <v>Niemelä Konsta</v>
      </c>
      <c r="E162" s="70"/>
      <c r="F162" s="71">
        <v>-8</v>
      </c>
      <c r="G162" s="71">
        <v>11</v>
      </c>
      <c r="H162" s="71">
        <v>-7</v>
      </c>
      <c r="I162" s="71">
        <v>-3</v>
      </c>
      <c r="J162" s="71"/>
      <c r="K162" s="72">
        <f>IF(ISBLANK(F162),"",COUNTIF(F162:J162,"&gt;=0"))</f>
        <v>1</v>
      </c>
      <c r="L162" s="72">
        <f>IF(ISBLANK(F162),"",(IF(LEFT(F162,1)="-",1,0)+IF(LEFT(G162,1)="-",1,0)+IF(LEFT(H162,1)="-",1,0)+IF(LEFT(I162,1)="-",1,0)+IF(LEFT(J162,1)="-",1,0)))</f>
        <v>3</v>
      </c>
      <c r="M162" s="73">
        <f t="shared" si="6"/>
      </c>
      <c r="N162" s="74">
        <f t="shared" si="6"/>
        <v>1</v>
      </c>
    </row>
    <row r="163" spans="2:14" ht="15">
      <c r="B163" s="68" t="s">
        <v>264</v>
      </c>
      <c r="C163" s="69" t="str">
        <f>IF(C158&gt;"",C158,"")</f>
        <v>Haapala Jasper</v>
      </c>
      <c r="D163" s="69" t="str">
        <f>IF(G158&gt;"",G158,"")</f>
        <v>Laine Touko</v>
      </c>
      <c r="E163" s="70"/>
      <c r="F163" s="71">
        <v>-7</v>
      </c>
      <c r="G163" s="71">
        <v>-6</v>
      </c>
      <c r="H163" s="71">
        <v>6</v>
      </c>
      <c r="I163" s="71">
        <v>-5</v>
      </c>
      <c r="J163" s="71"/>
      <c r="K163" s="72">
        <f>IF(ISBLANK(F163),"",COUNTIF(F163:J163,"&gt;=0"))</f>
        <v>1</v>
      </c>
      <c r="L163" s="72">
        <f>IF(ISBLANK(F163),"",(IF(LEFT(F163,1)="-",1,0)+IF(LEFT(G163,1)="-",1,0)+IF(LEFT(H163,1)="-",1,0)+IF(LEFT(I163,1)="-",1,0)+IF(LEFT(J163,1)="-",1,0)))</f>
        <v>3</v>
      </c>
      <c r="M163" s="73">
        <f t="shared" si="6"/>
      </c>
      <c r="N163" s="74">
        <f t="shared" si="6"/>
        <v>1</v>
      </c>
    </row>
    <row r="164" spans="2:14" ht="15">
      <c r="B164" s="68" t="s">
        <v>265</v>
      </c>
      <c r="C164" s="69" t="str">
        <f>IF(C156&gt;"",C156,"")</f>
        <v>Koli Olli</v>
      </c>
      <c r="D164" s="69" t="str">
        <f>IF(G157&gt;"",G157,"")</f>
        <v>Niemelä Konsta</v>
      </c>
      <c r="E164" s="70"/>
      <c r="F164" s="71">
        <v>5</v>
      </c>
      <c r="G164" s="71">
        <v>6</v>
      </c>
      <c r="H164" s="71">
        <v>3</v>
      </c>
      <c r="I164" s="71"/>
      <c r="J164" s="71"/>
      <c r="K164" s="72">
        <f>IF(ISBLANK(F164),"",COUNTIF(F164:J164,"&gt;=0"))</f>
        <v>3</v>
      </c>
      <c r="L164" s="72">
        <f>IF(ISBLANK(F164),"",(IF(LEFT(F164,1)="-",1,0)+IF(LEFT(G164,1)="-",1,0)+IF(LEFT(H164,1)="-",1,0)+IF(LEFT(I164,1)="-",1,0)+IF(LEFT(J164,1)="-",1,0)))</f>
        <v>0</v>
      </c>
      <c r="M164" s="73">
        <f t="shared" si="6"/>
        <v>1</v>
      </c>
      <c r="N164" s="74">
        <f t="shared" si="6"/>
      </c>
    </row>
    <row r="165" spans="2:14" ht="15">
      <c r="B165" s="68" t="s">
        <v>266</v>
      </c>
      <c r="C165" s="69" t="str">
        <f>IF(C157&gt;"",C157,"")</f>
        <v>Lundqvist Thor</v>
      </c>
      <c r="D165" s="69" t="str">
        <f>IF(G156&gt;"",G156,"")</f>
        <v>Vuoti Henrik</v>
      </c>
      <c r="E165" s="70"/>
      <c r="F165" s="71">
        <v>-3</v>
      </c>
      <c r="G165" s="71">
        <v>-5</v>
      </c>
      <c r="H165" s="71">
        <v>-4</v>
      </c>
      <c r="I165" s="71"/>
      <c r="J165" s="71"/>
      <c r="K165" s="72">
        <f>IF(ISBLANK(F165),"",COUNTIF(F165:J165,"&gt;=0"))</f>
        <v>0</v>
      </c>
      <c r="L165" s="72">
        <f>IF(ISBLANK(F165),"",(IF(LEFT(F165,1)="-",1,0)+IF(LEFT(G165,1)="-",1,0)+IF(LEFT(H165,1)="-",1,0)+IF(LEFT(I165,1)="-",1,0)+IF(LEFT(J165,1)="-",1,0)))</f>
        <v>3</v>
      </c>
      <c r="M165" s="73">
        <f t="shared" si="6"/>
      </c>
      <c r="N165" s="74">
        <f t="shared" si="6"/>
        <v>1</v>
      </c>
    </row>
    <row r="166" spans="2:14" ht="15.75">
      <c r="B166" s="44"/>
      <c r="C166" s="43"/>
      <c r="D166" s="43"/>
      <c r="E166" s="43"/>
      <c r="F166" s="43"/>
      <c r="G166" s="43"/>
      <c r="H166" s="43"/>
      <c r="I166" s="189" t="s">
        <v>267</v>
      </c>
      <c r="J166" s="189"/>
      <c r="K166" s="75">
        <f>SUM(K161:K165)</f>
        <v>8</v>
      </c>
      <c r="L166" s="75">
        <f>SUM(L161:L165)</f>
        <v>10</v>
      </c>
      <c r="M166" s="75">
        <f>SUM(M161:M165)</f>
        <v>2</v>
      </c>
      <c r="N166" s="76">
        <f>SUM(N161:N165)</f>
        <v>3</v>
      </c>
    </row>
    <row r="167" spans="2:14" ht="15.75">
      <c r="B167" s="77" t="s">
        <v>268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65"/>
    </row>
    <row r="168" spans="2:14" ht="15.75">
      <c r="B168" s="78" t="s">
        <v>269</v>
      </c>
      <c r="C168" s="79"/>
      <c r="D168" s="79" t="s">
        <v>270</v>
      </c>
      <c r="E168" s="79"/>
      <c r="F168" s="79"/>
      <c r="G168" s="79" t="s">
        <v>208</v>
      </c>
      <c r="H168" s="79"/>
      <c r="I168" s="79"/>
      <c r="J168" s="80" t="s">
        <v>271</v>
      </c>
      <c r="K168" s="43"/>
      <c r="L168" s="43"/>
      <c r="M168" s="43"/>
      <c r="N168" s="65"/>
    </row>
    <row r="169" spans="2:14" ht="18.75" thickBot="1">
      <c r="B169" s="44"/>
      <c r="C169" s="43"/>
      <c r="D169" s="43"/>
      <c r="E169" s="43"/>
      <c r="F169" s="43"/>
      <c r="G169" s="43"/>
      <c r="H169" s="43"/>
      <c r="I169" s="43"/>
      <c r="J169" s="190" t="str">
        <f>IF(M166=3,C155,IF(N166=3,G155,""))</f>
        <v>OPT-86 2</v>
      </c>
      <c r="K169" s="190"/>
      <c r="L169" s="190"/>
      <c r="M169" s="190"/>
      <c r="N169" s="190"/>
    </row>
    <row r="170" spans="2:14" ht="18.75" thickBot="1">
      <c r="B170" s="81"/>
      <c r="C170" s="82"/>
      <c r="D170" s="82"/>
      <c r="E170" s="82"/>
      <c r="F170" s="82"/>
      <c r="G170" s="82"/>
      <c r="H170" s="82"/>
      <c r="I170" s="82"/>
      <c r="J170" s="83"/>
      <c r="K170" s="83"/>
      <c r="L170" s="83"/>
      <c r="M170" s="83"/>
      <c r="N170" s="84"/>
    </row>
    <row r="171" ht="15.75" thickTop="1">
      <c r="B171" s="85"/>
    </row>
    <row r="172" ht="15">
      <c r="B172" s="85"/>
    </row>
  </sheetData>
  <sheetProtection/>
  <mergeCells count="140">
    <mergeCell ref="J169:N169"/>
    <mergeCell ref="C157:D157"/>
    <mergeCell ref="G157:N157"/>
    <mergeCell ref="C158:D158"/>
    <mergeCell ref="G158:N158"/>
    <mergeCell ref="K160:L160"/>
    <mergeCell ref="I166:J166"/>
    <mergeCell ref="F153:G153"/>
    <mergeCell ref="H153:J153"/>
    <mergeCell ref="L153:N153"/>
    <mergeCell ref="C155:D155"/>
    <mergeCell ref="G155:N155"/>
    <mergeCell ref="C156:D156"/>
    <mergeCell ref="G156:N156"/>
    <mergeCell ref="J144:N144"/>
    <mergeCell ref="F150:G150"/>
    <mergeCell ref="H150:N150"/>
    <mergeCell ref="F151:G151"/>
    <mergeCell ref="H151:N151"/>
    <mergeCell ref="F152:G152"/>
    <mergeCell ref="H152:N152"/>
    <mergeCell ref="C132:D132"/>
    <mergeCell ref="G132:N132"/>
    <mergeCell ref="C133:D133"/>
    <mergeCell ref="G133:N133"/>
    <mergeCell ref="K135:L135"/>
    <mergeCell ref="I141:J141"/>
    <mergeCell ref="F128:G128"/>
    <mergeCell ref="H128:J128"/>
    <mergeCell ref="L128:N128"/>
    <mergeCell ref="C130:D130"/>
    <mergeCell ref="G130:N130"/>
    <mergeCell ref="C131:D131"/>
    <mergeCell ref="G131:N131"/>
    <mergeCell ref="J119:N119"/>
    <mergeCell ref="F125:G125"/>
    <mergeCell ref="H125:N125"/>
    <mergeCell ref="F126:G126"/>
    <mergeCell ref="H126:N126"/>
    <mergeCell ref="F127:G127"/>
    <mergeCell ref="H127:N127"/>
    <mergeCell ref="C107:D107"/>
    <mergeCell ref="G107:N107"/>
    <mergeCell ref="C108:D108"/>
    <mergeCell ref="G108:N108"/>
    <mergeCell ref="K110:L110"/>
    <mergeCell ref="I116:J116"/>
    <mergeCell ref="F103:G103"/>
    <mergeCell ref="H103:J103"/>
    <mergeCell ref="L103:N103"/>
    <mergeCell ref="C105:D105"/>
    <mergeCell ref="G105:N105"/>
    <mergeCell ref="C106:D106"/>
    <mergeCell ref="G106:N106"/>
    <mergeCell ref="J93:N93"/>
    <mergeCell ref="F100:G100"/>
    <mergeCell ref="H100:N100"/>
    <mergeCell ref="F101:G101"/>
    <mergeCell ref="H101:N101"/>
    <mergeCell ref="F102:G102"/>
    <mergeCell ref="H102:N102"/>
    <mergeCell ref="C81:D81"/>
    <mergeCell ref="G81:N81"/>
    <mergeCell ref="C82:D82"/>
    <mergeCell ref="G82:N82"/>
    <mergeCell ref="K84:L84"/>
    <mergeCell ref="I90:J90"/>
    <mergeCell ref="F77:G77"/>
    <mergeCell ref="H77:J77"/>
    <mergeCell ref="L77:N77"/>
    <mergeCell ref="C79:D79"/>
    <mergeCell ref="G79:N79"/>
    <mergeCell ref="C80:D80"/>
    <mergeCell ref="G80:N80"/>
    <mergeCell ref="J70:N70"/>
    <mergeCell ref="F74:G74"/>
    <mergeCell ref="H74:N74"/>
    <mergeCell ref="F75:G75"/>
    <mergeCell ref="H75:N75"/>
    <mergeCell ref="F76:G76"/>
    <mergeCell ref="H76:N76"/>
    <mergeCell ref="C58:D58"/>
    <mergeCell ref="G58:N58"/>
    <mergeCell ref="C59:D59"/>
    <mergeCell ref="G59:N59"/>
    <mergeCell ref="K61:L61"/>
    <mergeCell ref="I67:J67"/>
    <mergeCell ref="F54:G54"/>
    <mergeCell ref="H54:J54"/>
    <mergeCell ref="L54:N54"/>
    <mergeCell ref="C56:D56"/>
    <mergeCell ref="G56:N56"/>
    <mergeCell ref="C57:D57"/>
    <mergeCell ref="G57:N57"/>
    <mergeCell ref="J45:N45"/>
    <mergeCell ref="F51:G51"/>
    <mergeCell ref="H51:N51"/>
    <mergeCell ref="F52:G52"/>
    <mergeCell ref="H52:N52"/>
    <mergeCell ref="F53:G53"/>
    <mergeCell ref="H53:N53"/>
    <mergeCell ref="C33:D33"/>
    <mergeCell ref="G33:N33"/>
    <mergeCell ref="C34:D34"/>
    <mergeCell ref="G34:N34"/>
    <mergeCell ref="K36:L36"/>
    <mergeCell ref="I42:J42"/>
    <mergeCell ref="F29:G29"/>
    <mergeCell ref="H29:J29"/>
    <mergeCell ref="L29:N29"/>
    <mergeCell ref="C31:D31"/>
    <mergeCell ref="G31:N31"/>
    <mergeCell ref="C32:D32"/>
    <mergeCell ref="G32:N32"/>
    <mergeCell ref="J20:N20"/>
    <mergeCell ref="F26:G26"/>
    <mergeCell ref="H26:N26"/>
    <mergeCell ref="F27:G27"/>
    <mergeCell ref="H27:N27"/>
    <mergeCell ref="F28:G28"/>
    <mergeCell ref="H28:N28"/>
    <mergeCell ref="C8:D8"/>
    <mergeCell ref="G8:N8"/>
    <mergeCell ref="C9:D9"/>
    <mergeCell ref="G9:N9"/>
    <mergeCell ref="K11:L11"/>
    <mergeCell ref="I17:J17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8"/>
  <sheetViews>
    <sheetView zoomScalePageLayoutView="0" workbookViewId="0" topLeftCell="A1">
      <selection activeCell="H17" sqref="H17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5" width="9.140625" style="39" customWidth="1"/>
    <col min="16" max="16384" width="8.8515625" style="39" customWidth="1"/>
  </cols>
  <sheetData>
    <row r="1" ht="15.75" thickBot="1"/>
    <row r="2" spans="2:14" ht="16.5" thickTop="1">
      <c r="B2" s="37"/>
      <c r="C2" s="38"/>
      <c r="D2" s="38"/>
      <c r="E2" s="38"/>
      <c r="F2" s="173" t="s">
        <v>236</v>
      </c>
      <c r="G2" s="173"/>
      <c r="H2" s="174" t="s">
        <v>237</v>
      </c>
      <c r="I2" s="174"/>
      <c r="J2" s="174"/>
      <c r="K2" s="174"/>
      <c r="L2" s="174"/>
      <c r="M2" s="174"/>
      <c r="N2" s="174"/>
    </row>
    <row r="3" spans="2:14" ht="15.75">
      <c r="B3" s="40"/>
      <c r="C3" s="41" t="s">
        <v>238</v>
      </c>
      <c r="D3" s="42"/>
      <c r="E3" s="43"/>
      <c r="F3" s="175" t="s">
        <v>239</v>
      </c>
      <c r="G3" s="175"/>
      <c r="H3" s="176" t="s">
        <v>240</v>
      </c>
      <c r="I3" s="176"/>
      <c r="J3" s="176"/>
      <c r="K3" s="176"/>
      <c r="L3" s="176"/>
      <c r="M3" s="176"/>
      <c r="N3" s="176"/>
    </row>
    <row r="4" spans="2:14" ht="15.75">
      <c r="B4" s="44"/>
      <c r="C4" s="45"/>
      <c r="D4" s="43"/>
      <c r="E4" s="43"/>
      <c r="F4" s="177" t="s">
        <v>241</v>
      </c>
      <c r="G4" s="177"/>
      <c r="H4" s="178" t="s">
        <v>242</v>
      </c>
      <c r="I4" s="178"/>
      <c r="J4" s="178"/>
      <c r="K4" s="178"/>
      <c r="L4" s="178"/>
      <c r="M4" s="178"/>
      <c r="N4" s="178"/>
    </row>
    <row r="5" spans="2:14" ht="21" thickBot="1">
      <c r="B5" s="46"/>
      <c r="C5" s="47" t="s">
        <v>243</v>
      </c>
      <c r="D5" s="43"/>
      <c r="E5" s="43"/>
      <c r="F5" s="179" t="s">
        <v>244</v>
      </c>
      <c r="G5" s="179"/>
      <c r="H5" s="180">
        <v>45416</v>
      </c>
      <c r="I5" s="180"/>
      <c r="J5" s="180"/>
      <c r="K5" s="48" t="s">
        <v>245</v>
      </c>
      <c r="L5" s="181"/>
      <c r="M5" s="181"/>
      <c r="N5" s="181"/>
    </row>
    <row r="6" spans="2:14" ht="16.5" thickTop="1">
      <c r="B6" s="49"/>
      <c r="C6" s="43"/>
      <c r="D6" s="43"/>
      <c r="E6" s="43"/>
      <c r="F6" s="50"/>
      <c r="G6" s="43"/>
      <c r="H6" s="43"/>
      <c r="I6" s="51"/>
      <c r="J6" s="52"/>
      <c r="K6" s="52"/>
      <c r="L6" s="52"/>
      <c r="M6" s="52"/>
      <c r="N6" s="53"/>
    </row>
    <row r="7" spans="2:14" ht="16.5" thickBot="1">
      <c r="B7" s="54" t="s">
        <v>246</v>
      </c>
      <c r="C7" s="182" t="s">
        <v>35</v>
      </c>
      <c r="D7" s="182"/>
      <c r="E7" s="55"/>
      <c r="F7" s="56" t="s">
        <v>247</v>
      </c>
      <c r="G7" s="183" t="s">
        <v>30</v>
      </c>
      <c r="H7" s="183"/>
      <c r="I7" s="183"/>
      <c r="J7" s="183"/>
      <c r="K7" s="183"/>
      <c r="L7" s="183"/>
      <c r="M7" s="183"/>
      <c r="N7" s="183"/>
    </row>
    <row r="8" spans="2:14" ht="15">
      <c r="B8" s="57" t="s">
        <v>248</v>
      </c>
      <c r="C8" s="184" t="s">
        <v>286</v>
      </c>
      <c r="D8" s="184"/>
      <c r="E8" s="58"/>
      <c r="F8" s="59" t="s">
        <v>250</v>
      </c>
      <c r="G8" s="185" t="s">
        <v>292</v>
      </c>
      <c r="H8" s="185"/>
      <c r="I8" s="185"/>
      <c r="J8" s="185"/>
      <c r="K8" s="185"/>
      <c r="L8" s="185"/>
      <c r="M8" s="185"/>
      <c r="N8" s="185"/>
    </row>
    <row r="9" spans="2:14" ht="15">
      <c r="B9" s="60" t="s">
        <v>252</v>
      </c>
      <c r="C9" s="186" t="s">
        <v>288</v>
      </c>
      <c r="D9" s="186"/>
      <c r="E9" s="58"/>
      <c r="F9" s="61" t="s">
        <v>254</v>
      </c>
      <c r="G9" s="187" t="s">
        <v>294</v>
      </c>
      <c r="H9" s="187"/>
      <c r="I9" s="187"/>
      <c r="J9" s="187"/>
      <c r="K9" s="187"/>
      <c r="L9" s="187"/>
      <c r="M9" s="187"/>
      <c r="N9" s="187"/>
    </row>
    <row r="10" spans="2:14" ht="15">
      <c r="B10" s="60" t="s">
        <v>255</v>
      </c>
      <c r="C10" s="186" t="s">
        <v>290</v>
      </c>
      <c r="D10" s="186"/>
      <c r="E10" s="58"/>
      <c r="F10" s="62" t="s">
        <v>257</v>
      </c>
      <c r="G10" s="187" t="s">
        <v>296</v>
      </c>
      <c r="H10" s="187"/>
      <c r="I10" s="187"/>
      <c r="J10" s="187"/>
      <c r="K10" s="187"/>
      <c r="L10" s="187"/>
      <c r="M10" s="187"/>
      <c r="N10" s="187"/>
    </row>
    <row r="11" spans="2:14" ht="15.75">
      <c r="B11" s="44"/>
      <c r="C11" s="43"/>
      <c r="D11" s="43"/>
      <c r="E11" s="43"/>
      <c r="F11" s="50"/>
      <c r="G11" s="63"/>
      <c r="H11" s="63"/>
      <c r="I11" s="63"/>
      <c r="J11" s="43"/>
      <c r="K11" s="43"/>
      <c r="L11" s="43"/>
      <c r="M11" s="64"/>
      <c r="N11" s="65"/>
    </row>
    <row r="12" spans="2:14" ht="15.75">
      <c r="B12" s="66" t="s">
        <v>259</v>
      </c>
      <c r="C12" s="43"/>
      <c r="D12" s="43"/>
      <c r="E12" s="43"/>
      <c r="F12" s="61">
        <v>1</v>
      </c>
      <c r="G12" s="61">
        <v>2</v>
      </c>
      <c r="H12" s="61">
        <v>3</v>
      </c>
      <c r="I12" s="61">
        <v>4</v>
      </c>
      <c r="J12" s="61">
        <v>5</v>
      </c>
      <c r="K12" s="188" t="s">
        <v>194</v>
      </c>
      <c r="L12" s="188"/>
      <c r="M12" s="61" t="s">
        <v>260</v>
      </c>
      <c r="N12" s="67" t="s">
        <v>261</v>
      </c>
    </row>
    <row r="13" spans="2:14" ht="15">
      <c r="B13" s="68" t="s">
        <v>262</v>
      </c>
      <c r="C13" s="69" t="str">
        <f>IF(C8&gt;"",C8,"")</f>
        <v>Suokas Otto</v>
      </c>
      <c r="D13" s="69" t="str">
        <f>IF(G8&gt;"",G8,"")</f>
        <v>Vesalainen Matias</v>
      </c>
      <c r="E13" s="70"/>
      <c r="F13" s="71">
        <v>-5</v>
      </c>
      <c r="G13" s="71">
        <v>-10</v>
      </c>
      <c r="H13" s="71">
        <v>-9</v>
      </c>
      <c r="I13" s="71"/>
      <c r="J13" s="71"/>
      <c r="K13" s="72">
        <f>IF(ISBLANK(F13),"",COUNTIF(F13:J13,"&gt;=0"))</f>
        <v>0</v>
      </c>
      <c r="L13" s="72">
        <f>IF(ISBLANK(F13),"",(IF(LEFT(F13,1)="-",1,0)+IF(LEFT(G13,1)="-",1,0)+IF(LEFT(H13,1)="-",1,0)+IF(LEFT(I13,1)="-",1,0)+IF(LEFT(J13,1)="-",1,0)))</f>
        <v>3</v>
      </c>
      <c r="M13" s="73">
        <f aca="true" t="shared" si="0" ref="M13:N17">IF(K13=3,1,"")</f>
      </c>
      <c r="N13" s="74">
        <f t="shared" si="0"/>
        <v>1</v>
      </c>
    </row>
    <row r="14" spans="2:14" ht="15">
      <c r="B14" s="68" t="s">
        <v>263</v>
      </c>
      <c r="C14" s="69" t="str">
        <f>IF(C9&gt;"",C9,"")</f>
        <v>Kokko Joonas</v>
      </c>
      <c r="D14" s="69" t="str">
        <f>IF(G9&gt;"",G9,"")</f>
        <v>Vesalainen Rasmus</v>
      </c>
      <c r="E14" s="70"/>
      <c r="F14" s="71">
        <v>-8</v>
      </c>
      <c r="G14" s="71">
        <v>-8</v>
      </c>
      <c r="H14" s="71">
        <v>-9</v>
      </c>
      <c r="I14" s="71"/>
      <c r="J14" s="71"/>
      <c r="K14" s="72">
        <f>IF(ISBLANK(F14),"",COUNTIF(F14:J14,"&gt;=0"))</f>
        <v>0</v>
      </c>
      <c r="L14" s="72">
        <f>IF(ISBLANK(F14),"",(IF(LEFT(F14,1)="-",1,0)+IF(LEFT(G14,1)="-",1,0)+IF(LEFT(H14,1)="-",1,0)+IF(LEFT(I14,1)="-",1,0)+IF(LEFT(J14,1)="-",1,0)))</f>
        <v>3</v>
      </c>
      <c r="M14" s="73">
        <f t="shared" si="0"/>
      </c>
      <c r="N14" s="74">
        <f t="shared" si="0"/>
        <v>1</v>
      </c>
    </row>
    <row r="15" spans="2:14" ht="15">
      <c r="B15" s="68" t="s">
        <v>264</v>
      </c>
      <c r="C15" s="69" t="str">
        <f>IF(C10&gt;"",C10,"")</f>
        <v>Afanassiev Yuri</v>
      </c>
      <c r="D15" s="69" t="str">
        <f>IF(G10&gt;"",G10,"")</f>
        <v>Kanasuo Martti</v>
      </c>
      <c r="E15" s="70"/>
      <c r="F15" s="71">
        <v>4</v>
      </c>
      <c r="G15" s="71">
        <v>6</v>
      </c>
      <c r="H15" s="71">
        <v>4</v>
      </c>
      <c r="I15" s="71"/>
      <c r="J15" s="71"/>
      <c r="K15" s="72">
        <f>IF(ISBLANK(F15),"",COUNTIF(F15:J15,"&gt;=0"))</f>
        <v>3</v>
      </c>
      <c r="L15" s="72">
        <f>IF(ISBLANK(F15),"",(IF(LEFT(F15,1)="-",1,0)+IF(LEFT(G15,1)="-",1,0)+IF(LEFT(H15,1)="-",1,0)+IF(LEFT(I15,1)="-",1,0)+IF(LEFT(J15,1)="-",1,0)))</f>
        <v>0</v>
      </c>
      <c r="M15" s="73">
        <f t="shared" si="0"/>
        <v>1</v>
      </c>
      <c r="N15" s="74">
        <f t="shared" si="0"/>
      </c>
    </row>
    <row r="16" spans="2:14" ht="15">
      <c r="B16" s="68" t="s">
        <v>265</v>
      </c>
      <c r="C16" s="69" t="str">
        <f>IF(C8&gt;"",C8,"")</f>
        <v>Suokas Otto</v>
      </c>
      <c r="D16" s="69" t="str">
        <f>IF(G9&gt;"",G9,"")</f>
        <v>Vesalainen Rasmus</v>
      </c>
      <c r="E16" s="70"/>
      <c r="F16" s="71">
        <v>-8</v>
      </c>
      <c r="G16" s="71">
        <v>9</v>
      </c>
      <c r="H16" s="71">
        <v>-2</v>
      </c>
      <c r="I16" s="71">
        <v>-5</v>
      </c>
      <c r="J16" s="71"/>
      <c r="K16" s="72">
        <f>IF(ISBLANK(F16),"",COUNTIF(F16:J16,"&gt;=0"))</f>
        <v>1</v>
      </c>
      <c r="L16" s="72">
        <f>IF(ISBLANK(F16),"",(IF(LEFT(F16,1)="-",1,0)+IF(LEFT(G16,1)="-",1,0)+IF(LEFT(H16,1)="-",1,0)+IF(LEFT(I16,1)="-",1,0)+IF(LEFT(J16,1)="-",1,0)))</f>
        <v>3</v>
      </c>
      <c r="M16" s="73">
        <f t="shared" si="0"/>
      </c>
      <c r="N16" s="74">
        <f t="shared" si="0"/>
        <v>1</v>
      </c>
    </row>
    <row r="17" spans="2:14" ht="15">
      <c r="B17" s="68" t="s">
        <v>266</v>
      </c>
      <c r="C17" s="69" t="str">
        <f>IF(C9&gt;"",C9,"")</f>
        <v>Kokko Joonas</v>
      </c>
      <c r="D17" s="69" t="str">
        <f>IF(G8&gt;"",G8,"")</f>
        <v>Vesalainen Matias</v>
      </c>
      <c r="E17" s="70"/>
      <c r="F17" s="71"/>
      <c r="G17" s="71"/>
      <c r="H17" s="71"/>
      <c r="I17" s="71"/>
      <c r="J17" s="71"/>
      <c r="K17" s="72">
        <f>IF(ISBLANK(F17),"",COUNTIF(F17:J17,"&gt;=0"))</f>
      </c>
      <c r="L17" s="72">
        <f>IF(ISBLANK(F17),"",(IF(LEFT(F17,1)="-",1,0)+IF(LEFT(G17,1)="-",1,0)+IF(LEFT(H17,1)="-",1,0)+IF(LEFT(I17,1)="-",1,0)+IF(LEFT(J17,1)="-",1,0)))</f>
      </c>
      <c r="M17" s="73">
        <f t="shared" si="0"/>
      </c>
      <c r="N17" s="74">
        <f t="shared" si="0"/>
      </c>
    </row>
    <row r="18" spans="2:14" ht="15.75">
      <c r="B18" s="44"/>
      <c r="C18" s="43"/>
      <c r="D18" s="43"/>
      <c r="E18" s="43"/>
      <c r="F18" s="43"/>
      <c r="G18" s="43"/>
      <c r="H18" s="43"/>
      <c r="I18" s="189" t="s">
        <v>267</v>
      </c>
      <c r="J18" s="189"/>
      <c r="K18" s="75">
        <f>SUM(K13:K17)</f>
        <v>4</v>
      </c>
      <c r="L18" s="75">
        <f>SUM(L13:L17)</f>
        <v>9</v>
      </c>
      <c r="M18" s="75">
        <f>SUM(M13:M17)</f>
        <v>1</v>
      </c>
      <c r="N18" s="76">
        <f>SUM(N13:N17)</f>
        <v>3</v>
      </c>
    </row>
    <row r="19" spans="2:14" ht="15.75">
      <c r="B19" s="77" t="s">
        <v>268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65"/>
    </row>
    <row r="20" spans="2:14" ht="15.75">
      <c r="B20" s="78" t="s">
        <v>269</v>
      </c>
      <c r="C20" s="79"/>
      <c r="D20" s="79" t="s">
        <v>270</v>
      </c>
      <c r="E20" s="79"/>
      <c r="F20" s="79"/>
      <c r="G20" s="79" t="s">
        <v>208</v>
      </c>
      <c r="H20" s="79"/>
      <c r="I20" s="79"/>
      <c r="J20" s="80" t="s">
        <v>271</v>
      </c>
      <c r="K20" s="43"/>
      <c r="L20" s="43"/>
      <c r="M20" s="43"/>
      <c r="N20" s="65"/>
    </row>
    <row r="21" spans="2:14" ht="18.75" thickBot="1">
      <c r="B21" s="44"/>
      <c r="C21" s="43"/>
      <c r="D21" s="43"/>
      <c r="E21" s="43"/>
      <c r="F21" s="43"/>
      <c r="G21" s="43"/>
      <c r="H21" s="43"/>
      <c r="I21" s="43"/>
      <c r="J21" s="190" t="str">
        <f>IF(M18=3,C7,IF(N18=3,G7,""))</f>
        <v>KoKa</v>
      </c>
      <c r="K21" s="190"/>
      <c r="L21" s="190"/>
      <c r="M21" s="190"/>
      <c r="N21" s="190"/>
    </row>
    <row r="22" spans="2:14" ht="18.75" thickBot="1">
      <c r="B22" s="81"/>
      <c r="C22" s="82"/>
      <c r="D22" s="82"/>
      <c r="E22" s="82"/>
      <c r="F22" s="82"/>
      <c r="G22" s="82"/>
      <c r="H22" s="82"/>
      <c r="I22" s="82"/>
      <c r="J22" s="83"/>
      <c r="K22" s="83"/>
      <c r="L22" s="83"/>
      <c r="M22" s="83"/>
      <c r="N22" s="84"/>
    </row>
    <row r="23" ht="15.75" thickTop="1">
      <c r="B23" s="85"/>
    </row>
    <row r="24" ht="15">
      <c r="B24" s="85"/>
    </row>
    <row r="25" ht="15">
      <c r="B25" s="85"/>
    </row>
    <row r="26" ht="15.75" thickBot="1"/>
    <row r="27" spans="2:14" ht="16.5" thickTop="1">
      <c r="B27" s="37"/>
      <c r="C27" s="38"/>
      <c r="D27" s="38"/>
      <c r="E27" s="38"/>
      <c r="F27" s="173" t="s">
        <v>236</v>
      </c>
      <c r="G27" s="173"/>
      <c r="H27" s="174" t="s">
        <v>237</v>
      </c>
      <c r="I27" s="174"/>
      <c r="J27" s="174"/>
      <c r="K27" s="174"/>
      <c r="L27" s="174"/>
      <c r="M27" s="174"/>
      <c r="N27" s="174"/>
    </row>
    <row r="28" spans="2:14" ht="15.75">
      <c r="B28" s="40"/>
      <c r="C28" s="41" t="s">
        <v>238</v>
      </c>
      <c r="D28" s="42"/>
      <c r="E28" s="43"/>
      <c r="F28" s="175" t="s">
        <v>239</v>
      </c>
      <c r="G28" s="175"/>
      <c r="H28" s="176" t="s">
        <v>240</v>
      </c>
      <c r="I28" s="176"/>
      <c r="J28" s="176"/>
      <c r="K28" s="176"/>
      <c r="L28" s="176"/>
      <c r="M28" s="176"/>
      <c r="N28" s="176"/>
    </row>
    <row r="29" spans="2:14" ht="15.75">
      <c r="B29" s="44"/>
      <c r="C29" s="45"/>
      <c r="D29" s="43"/>
      <c r="E29" s="43"/>
      <c r="F29" s="177" t="s">
        <v>241</v>
      </c>
      <c r="G29" s="177"/>
      <c r="H29" s="178" t="s">
        <v>242</v>
      </c>
      <c r="I29" s="178"/>
      <c r="J29" s="178"/>
      <c r="K29" s="178"/>
      <c r="L29" s="178"/>
      <c r="M29" s="178"/>
      <c r="N29" s="178"/>
    </row>
    <row r="30" spans="2:14" ht="21" thickBot="1">
      <c r="B30" s="46"/>
      <c r="C30" s="47" t="s">
        <v>243</v>
      </c>
      <c r="D30" s="43"/>
      <c r="E30" s="43"/>
      <c r="F30" s="179" t="s">
        <v>244</v>
      </c>
      <c r="G30" s="179"/>
      <c r="H30" s="180">
        <v>45416</v>
      </c>
      <c r="I30" s="180"/>
      <c r="J30" s="180"/>
      <c r="K30" s="48" t="s">
        <v>245</v>
      </c>
      <c r="L30" s="181"/>
      <c r="M30" s="181"/>
      <c r="N30" s="181"/>
    </row>
    <row r="31" spans="2:14" ht="16.5" thickTop="1">
      <c r="B31" s="49"/>
      <c r="C31" s="43"/>
      <c r="D31" s="43"/>
      <c r="E31" s="43"/>
      <c r="F31" s="50"/>
      <c r="G31" s="43"/>
      <c r="H31" s="43"/>
      <c r="I31" s="51"/>
      <c r="J31" s="52"/>
      <c r="K31" s="52"/>
      <c r="L31" s="52"/>
      <c r="M31" s="52"/>
      <c r="N31" s="53"/>
    </row>
    <row r="32" spans="2:14" ht="16.5" thickBot="1">
      <c r="B32" s="54" t="s">
        <v>246</v>
      </c>
      <c r="C32" s="182" t="s">
        <v>24</v>
      </c>
      <c r="D32" s="182"/>
      <c r="E32" s="55"/>
      <c r="F32" s="56" t="s">
        <v>247</v>
      </c>
      <c r="G32" s="183" t="s">
        <v>7</v>
      </c>
      <c r="H32" s="183"/>
      <c r="I32" s="183"/>
      <c r="J32" s="183"/>
      <c r="K32" s="183"/>
      <c r="L32" s="183"/>
      <c r="M32" s="183"/>
      <c r="N32" s="183"/>
    </row>
    <row r="33" spans="2:14" ht="15">
      <c r="B33" s="57" t="s">
        <v>248</v>
      </c>
      <c r="C33" s="184" t="s">
        <v>304</v>
      </c>
      <c r="D33" s="184"/>
      <c r="E33" s="58"/>
      <c r="F33" s="59" t="s">
        <v>250</v>
      </c>
      <c r="G33" s="185" t="s">
        <v>256</v>
      </c>
      <c r="H33" s="185"/>
      <c r="I33" s="185"/>
      <c r="J33" s="185"/>
      <c r="K33" s="185"/>
      <c r="L33" s="185"/>
      <c r="M33" s="185"/>
      <c r="N33" s="185"/>
    </row>
    <row r="34" spans="2:14" ht="15">
      <c r="B34" s="60" t="s">
        <v>252</v>
      </c>
      <c r="C34" s="186" t="s">
        <v>306</v>
      </c>
      <c r="D34" s="186"/>
      <c r="E34" s="58"/>
      <c r="F34" s="61" t="s">
        <v>254</v>
      </c>
      <c r="G34" s="187" t="s">
        <v>249</v>
      </c>
      <c r="H34" s="187"/>
      <c r="I34" s="187"/>
      <c r="J34" s="187"/>
      <c r="K34" s="187"/>
      <c r="L34" s="187"/>
      <c r="M34" s="187"/>
      <c r="N34" s="187"/>
    </row>
    <row r="35" spans="2:14" ht="15">
      <c r="B35" s="60" t="s">
        <v>255</v>
      </c>
      <c r="C35" s="186" t="s">
        <v>305</v>
      </c>
      <c r="D35" s="186"/>
      <c r="E35" s="58"/>
      <c r="F35" s="62" t="s">
        <v>257</v>
      </c>
      <c r="G35" s="187" t="s">
        <v>253</v>
      </c>
      <c r="H35" s="187"/>
      <c r="I35" s="187"/>
      <c r="J35" s="187"/>
      <c r="K35" s="187"/>
      <c r="L35" s="187"/>
      <c r="M35" s="187"/>
      <c r="N35" s="187"/>
    </row>
    <row r="36" spans="2:14" ht="15.75">
      <c r="B36" s="44"/>
      <c r="C36" s="43"/>
      <c r="D36" s="43"/>
      <c r="E36" s="43"/>
      <c r="F36" s="50"/>
      <c r="G36" s="63"/>
      <c r="H36" s="63"/>
      <c r="I36" s="63"/>
      <c r="J36" s="43"/>
      <c r="K36" s="43"/>
      <c r="L36" s="43"/>
      <c r="M36" s="64"/>
      <c r="N36" s="65"/>
    </row>
    <row r="37" spans="2:14" ht="15.75">
      <c r="B37" s="66" t="s">
        <v>259</v>
      </c>
      <c r="C37" s="43"/>
      <c r="D37" s="43"/>
      <c r="E37" s="43"/>
      <c r="F37" s="61">
        <v>1</v>
      </c>
      <c r="G37" s="61">
        <v>2</v>
      </c>
      <c r="H37" s="61">
        <v>3</v>
      </c>
      <c r="I37" s="61">
        <v>4</v>
      </c>
      <c r="J37" s="61">
        <v>5</v>
      </c>
      <c r="K37" s="188" t="s">
        <v>194</v>
      </c>
      <c r="L37" s="188"/>
      <c r="M37" s="61" t="s">
        <v>260</v>
      </c>
      <c r="N37" s="67" t="s">
        <v>261</v>
      </c>
    </row>
    <row r="38" spans="2:14" ht="15">
      <c r="B38" s="68" t="s">
        <v>262</v>
      </c>
      <c r="C38" s="69" t="str">
        <f>IF(C33&gt;"",C33,"")</f>
        <v>Vuoti Henrik</v>
      </c>
      <c r="D38" s="69" t="str">
        <f>IF(G33&gt;"",G33,"")</f>
        <v>Pullinen Leonid</v>
      </c>
      <c r="E38" s="70"/>
      <c r="F38" s="71">
        <v>-4</v>
      </c>
      <c r="G38" s="71">
        <v>-9</v>
      </c>
      <c r="H38" s="71">
        <v>-11</v>
      </c>
      <c r="I38" s="71"/>
      <c r="J38" s="71"/>
      <c r="K38" s="72">
        <f>IF(ISBLANK(F38),"",COUNTIF(F38:J38,"&gt;=0"))</f>
        <v>0</v>
      </c>
      <c r="L38" s="72">
        <f>IF(ISBLANK(F38),"",(IF(LEFT(F38,1)="-",1,0)+IF(LEFT(G38,1)="-",1,0)+IF(LEFT(H38,1)="-",1,0)+IF(LEFT(I38,1)="-",1,0)+IF(LEFT(J38,1)="-",1,0)))</f>
        <v>3</v>
      </c>
      <c r="M38" s="73">
        <f aca="true" t="shared" si="1" ref="M38:N42">IF(K38=3,1,"")</f>
      </c>
      <c r="N38" s="74">
        <f t="shared" si="1"/>
        <v>1</v>
      </c>
    </row>
    <row r="39" spans="2:14" ht="15">
      <c r="B39" s="68" t="s">
        <v>263</v>
      </c>
      <c r="C39" s="69" t="str">
        <f>IF(C34&gt;"",C34,"")</f>
        <v>Laine Touko</v>
      </c>
      <c r="D39" s="69" t="str">
        <f>IF(G34&gt;"",G34,"")</f>
        <v>Kahlos Juho</v>
      </c>
      <c r="E39" s="70"/>
      <c r="F39" s="71">
        <v>-5</v>
      </c>
      <c r="G39" s="71">
        <v>-6</v>
      </c>
      <c r="H39" s="71">
        <v>-3</v>
      </c>
      <c r="I39" s="71"/>
      <c r="J39" s="71"/>
      <c r="K39" s="72">
        <f>IF(ISBLANK(F39),"",COUNTIF(F39:J39,"&gt;=0"))</f>
        <v>0</v>
      </c>
      <c r="L39" s="72">
        <f>IF(ISBLANK(F39),"",(IF(LEFT(F39,1)="-",1,0)+IF(LEFT(G39,1)="-",1,0)+IF(LEFT(H39,1)="-",1,0)+IF(LEFT(I39,1)="-",1,0)+IF(LEFT(J39,1)="-",1,0)))</f>
        <v>3</v>
      </c>
      <c r="M39" s="73">
        <f t="shared" si="1"/>
      </c>
      <c r="N39" s="74">
        <f t="shared" si="1"/>
        <v>1</v>
      </c>
    </row>
    <row r="40" spans="2:14" ht="15">
      <c r="B40" s="68" t="s">
        <v>264</v>
      </c>
      <c r="C40" s="69" t="str">
        <f>IF(C35&gt;"",C35,"")</f>
        <v>Niemelä Konsta</v>
      </c>
      <c r="D40" s="69" t="str">
        <f>IF(G35&gt;"",G35,"")</f>
        <v>Joki Vincent</v>
      </c>
      <c r="E40" s="70"/>
      <c r="F40" s="71">
        <v>9</v>
      </c>
      <c r="G40" s="71">
        <v>-4</v>
      </c>
      <c r="H40" s="71">
        <v>-5</v>
      </c>
      <c r="I40" s="71">
        <v>7</v>
      </c>
      <c r="J40" s="71">
        <v>-9</v>
      </c>
      <c r="K40" s="72">
        <f>IF(ISBLANK(F40),"",COUNTIF(F40:J40,"&gt;=0"))</f>
        <v>2</v>
      </c>
      <c r="L40" s="72">
        <f>IF(ISBLANK(F40),"",(IF(LEFT(F40,1)="-",1,0)+IF(LEFT(G40,1)="-",1,0)+IF(LEFT(H40,1)="-",1,0)+IF(LEFT(I40,1)="-",1,0)+IF(LEFT(J40,1)="-",1,0)))</f>
        <v>3</v>
      </c>
      <c r="M40" s="73">
        <f t="shared" si="1"/>
      </c>
      <c r="N40" s="74">
        <f t="shared" si="1"/>
        <v>1</v>
      </c>
    </row>
    <row r="41" spans="2:14" ht="15">
      <c r="B41" s="68" t="s">
        <v>265</v>
      </c>
      <c r="C41" s="69" t="str">
        <f>IF(C33&gt;"",C33,"")</f>
        <v>Vuoti Henrik</v>
      </c>
      <c r="D41" s="69" t="str">
        <f>IF(G34&gt;"",G34,"")</f>
        <v>Kahlos Juho</v>
      </c>
      <c r="E41" s="70"/>
      <c r="F41" s="71"/>
      <c r="G41" s="71"/>
      <c r="H41" s="71"/>
      <c r="I41" s="71"/>
      <c r="J41" s="71"/>
      <c r="K41" s="72">
        <f>IF(ISBLANK(F41),"",COUNTIF(F41:J41,"&gt;=0"))</f>
      </c>
      <c r="L41" s="72">
        <f>IF(ISBLANK(F41),"",(IF(LEFT(F41,1)="-",1,0)+IF(LEFT(G41,1)="-",1,0)+IF(LEFT(H41,1)="-",1,0)+IF(LEFT(I41,1)="-",1,0)+IF(LEFT(J41,1)="-",1,0)))</f>
      </c>
      <c r="M41" s="73">
        <f t="shared" si="1"/>
      </c>
      <c r="N41" s="74">
        <f t="shared" si="1"/>
      </c>
    </row>
    <row r="42" spans="2:14" ht="15">
      <c r="B42" s="68" t="s">
        <v>266</v>
      </c>
      <c r="C42" s="69" t="str">
        <f>IF(C34&gt;"",C34,"")</f>
        <v>Laine Touko</v>
      </c>
      <c r="D42" s="69" t="str">
        <f>IF(G33&gt;"",G33,"")</f>
        <v>Pullinen Leonid</v>
      </c>
      <c r="E42" s="70"/>
      <c r="F42" s="71"/>
      <c r="G42" s="71"/>
      <c r="H42" s="71"/>
      <c r="I42" s="71"/>
      <c r="J42" s="71"/>
      <c r="K42" s="72">
        <f>IF(ISBLANK(F42),"",COUNTIF(F42:J42,"&gt;=0"))</f>
      </c>
      <c r="L42" s="72">
        <f>IF(ISBLANK(F42),"",(IF(LEFT(F42,1)="-",1,0)+IF(LEFT(G42,1)="-",1,0)+IF(LEFT(H42,1)="-",1,0)+IF(LEFT(I42,1)="-",1,0)+IF(LEFT(J42,1)="-",1,0)))</f>
      </c>
      <c r="M42" s="73">
        <f t="shared" si="1"/>
      </c>
      <c r="N42" s="74">
        <f t="shared" si="1"/>
      </c>
    </row>
    <row r="43" spans="2:14" ht="15.75">
      <c r="B43" s="44"/>
      <c r="C43" s="43"/>
      <c r="D43" s="43"/>
      <c r="E43" s="43"/>
      <c r="F43" s="43"/>
      <c r="G43" s="43"/>
      <c r="H43" s="43"/>
      <c r="I43" s="189" t="s">
        <v>267</v>
      </c>
      <c r="J43" s="189"/>
      <c r="K43" s="75">
        <f>SUM(K38:K42)</f>
        <v>2</v>
      </c>
      <c r="L43" s="75">
        <f>SUM(L38:L42)</f>
        <v>9</v>
      </c>
      <c r="M43" s="75">
        <f>SUM(M38:M42)</f>
        <v>0</v>
      </c>
      <c r="N43" s="76">
        <f>SUM(N38:N42)</f>
        <v>3</v>
      </c>
    </row>
    <row r="44" spans="2:14" ht="15.75">
      <c r="B44" s="77" t="s">
        <v>268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65"/>
    </row>
    <row r="45" spans="2:14" ht="15.75">
      <c r="B45" s="78" t="s">
        <v>269</v>
      </c>
      <c r="C45" s="79"/>
      <c r="D45" s="79" t="s">
        <v>270</v>
      </c>
      <c r="E45" s="79"/>
      <c r="F45" s="79"/>
      <c r="G45" s="79" t="s">
        <v>208</v>
      </c>
      <c r="H45" s="79"/>
      <c r="I45" s="79"/>
      <c r="J45" s="80" t="s">
        <v>271</v>
      </c>
      <c r="K45" s="43"/>
      <c r="L45" s="43"/>
      <c r="M45" s="43"/>
      <c r="N45" s="65"/>
    </row>
    <row r="46" spans="2:14" ht="18.75" thickBot="1">
      <c r="B46" s="44"/>
      <c r="C46" s="43"/>
      <c r="D46" s="43"/>
      <c r="E46" s="43"/>
      <c r="F46" s="43"/>
      <c r="G46" s="43"/>
      <c r="H46" s="43"/>
      <c r="I46" s="43"/>
      <c r="J46" s="190" t="str">
        <f>IF(M43=3,C32,IF(N43=3,G32,""))</f>
        <v>TIP-70</v>
      </c>
      <c r="K46" s="190"/>
      <c r="L46" s="190"/>
      <c r="M46" s="190"/>
      <c r="N46" s="190"/>
    </row>
    <row r="47" spans="2:14" ht="18.75" thickBot="1">
      <c r="B47" s="81"/>
      <c r="C47" s="82"/>
      <c r="D47" s="82"/>
      <c r="E47" s="82"/>
      <c r="F47" s="82"/>
      <c r="G47" s="82"/>
      <c r="H47" s="82"/>
      <c r="I47" s="82"/>
      <c r="J47" s="83"/>
      <c r="K47" s="83"/>
      <c r="L47" s="83"/>
      <c r="M47" s="83"/>
      <c r="N47" s="84"/>
    </row>
    <row r="48" ht="15.75" thickTop="1">
      <c r="B48" s="85"/>
    </row>
    <row r="49" ht="15.75" thickBot="1"/>
    <row r="50" spans="2:14" ht="16.5" thickTop="1">
      <c r="B50" s="37"/>
      <c r="C50" s="38"/>
      <c r="D50" s="38"/>
      <c r="E50" s="38"/>
      <c r="F50" s="173" t="s">
        <v>236</v>
      </c>
      <c r="G50" s="173"/>
      <c r="H50" s="174" t="s">
        <v>237</v>
      </c>
      <c r="I50" s="174"/>
      <c r="J50" s="174"/>
      <c r="K50" s="174"/>
      <c r="L50" s="174"/>
      <c r="M50" s="174"/>
      <c r="N50" s="174"/>
    </row>
    <row r="51" spans="2:14" ht="15.75">
      <c r="B51" s="40"/>
      <c r="C51" s="41" t="s">
        <v>238</v>
      </c>
      <c r="D51" s="42"/>
      <c r="E51" s="43"/>
      <c r="F51" s="175" t="s">
        <v>239</v>
      </c>
      <c r="G51" s="175"/>
      <c r="H51" s="176" t="s">
        <v>240</v>
      </c>
      <c r="I51" s="176"/>
      <c r="J51" s="176"/>
      <c r="K51" s="176"/>
      <c r="L51" s="176"/>
      <c r="M51" s="176"/>
      <c r="N51" s="176"/>
    </row>
    <row r="52" spans="2:14" ht="15.75">
      <c r="B52" s="44"/>
      <c r="C52" s="45"/>
      <c r="D52" s="43"/>
      <c r="E52" s="43"/>
      <c r="F52" s="177" t="s">
        <v>241</v>
      </c>
      <c r="G52" s="177"/>
      <c r="H52" s="178" t="s">
        <v>242</v>
      </c>
      <c r="I52" s="178"/>
      <c r="J52" s="178"/>
      <c r="K52" s="178"/>
      <c r="L52" s="178"/>
      <c r="M52" s="178"/>
      <c r="N52" s="178"/>
    </row>
    <row r="53" spans="2:14" ht="21" thickBot="1">
      <c r="B53" s="46"/>
      <c r="C53" s="47" t="s">
        <v>243</v>
      </c>
      <c r="D53" s="43"/>
      <c r="E53" s="43"/>
      <c r="F53" s="179" t="s">
        <v>244</v>
      </c>
      <c r="G53" s="179"/>
      <c r="H53" s="180">
        <v>45416</v>
      </c>
      <c r="I53" s="180"/>
      <c r="J53" s="180"/>
      <c r="K53" s="48" t="s">
        <v>245</v>
      </c>
      <c r="L53" s="181"/>
      <c r="M53" s="181"/>
      <c r="N53" s="181"/>
    </row>
    <row r="54" spans="2:14" ht="16.5" thickTop="1">
      <c r="B54" s="49"/>
      <c r="C54" s="43"/>
      <c r="D54" s="43"/>
      <c r="E54" s="43"/>
      <c r="F54" s="50"/>
      <c r="G54" s="43"/>
      <c r="H54" s="43"/>
      <c r="I54" s="51"/>
      <c r="J54" s="52"/>
      <c r="K54" s="52"/>
      <c r="L54" s="52"/>
      <c r="M54" s="52"/>
      <c r="N54" s="53"/>
    </row>
    <row r="55" spans="2:14" ht="16.5" thickBot="1">
      <c r="B55" s="54" t="s">
        <v>246</v>
      </c>
      <c r="C55" s="182" t="s">
        <v>35</v>
      </c>
      <c r="D55" s="182"/>
      <c r="E55" s="55"/>
      <c r="F55" s="56" t="s">
        <v>247</v>
      </c>
      <c r="G55" s="183" t="s">
        <v>12</v>
      </c>
      <c r="H55" s="183"/>
      <c r="I55" s="183"/>
      <c r="J55" s="183"/>
      <c r="K55" s="183"/>
      <c r="L55" s="183"/>
      <c r="M55" s="183"/>
      <c r="N55" s="183"/>
    </row>
    <row r="56" spans="2:14" ht="15">
      <c r="B56" s="57" t="s">
        <v>248</v>
      </c>
      <c r="C56" s="184" t="s">
        <v>307</v>
      </c>
      <c r="D56" s="184"/>
      <c r="E56" s="58"/>
      <c r="F56" s="59" t="s">
        <v>250</v>
      </c>
      <c r="G56" s="185" t="s">
        <v>308</v>
      </c>
      <c r="H56" s="185"/>
      <c r="I56" s="185"/>
      <c r="J56" s="185"/>
      <c r="K56" s="185"/>
      <c r="L56" s="185"/>
      <c r="M56" s="185"/>
      <c r="N56" s="185"/>
    </row>
    <row r="57" spans="2:14" ht="15">
      <c r="B57" s="60" t="s">
        <v>252</v>
      </c>
      <c r="C57" s="186" t="s">
        <v>309</v>
      </c>
      <c r="D57" s="186"/>
      <c r="E57" s="58"/>
      <c r="F57" s="61" t="s">
        <v>254</v>
      </c>
      <c r="G57" s="187" t="s">
        <v>297</v>
      </c>
      <c r="H57" s="187"/>
      <c r="I57" s="187"/>
      <c r="J57" s="187"/>
      <c r="K57" s="187"/>
      <c r="L57" s="187"/>
      <c r="M57" s="187"/>
      <c r="N57" s="187"/>
    </row>
    <row r="58" spans="2:14" ht="15">
      <c r="B58" s="60" t="s">
        <v>255</v>
      </c>
      <c r="C58" s="186" t="s">
        <v>310</v>
      </c>
      <c r="D58" s="186"/>
      <c r="E58" s="58"/>
      <c r="F58" s="62" t="s">
        <v>257</v>
      </c>
      <c r="G58" s="187" t="s">
        <v>299</v>
      </c>
      <c r="H58" s="187"/>
      <c r="I58" s="187"/>
      <c r="J58" s="187"/>
      <c r="K58" s="187"/>
      <c r="L58" s="187"/>
      <c r="M58" s="187"/>
      <c r="N58" s="187"/>
    </row>
    <row r="59" spans="2:14" ht="15.75">
      <c r="B59" s="44"/>
      <c r="C59" s="43"/>
      <c r="D59" s="43"/>
      <c r="E59" s="43"/>
      <c r="F59" s="50"/>
      <c r="G59" s="63"/>
      <c r="H59" s="63"/>
      <c r="I59" s="63"/>
      <c r="J59" s="43"/>
      <c r="K59" s="43"/>
      <c r="L59" s="43"/>
      <c r="M59" s="64"/>
      <c r="N59" s="65"/>
    </row>
    <row r="60" spans="2:14" ht="15.75">
      <c r="B60" s="66" t="s">
        <v>259</v>
      </c>
      <c r="C60" s="43"/>
      <c r="D60" s="43"/>
      <c r="E60" s="43"/>
      <c r="F60" s="61">
        <v>1</v>
      </c>
      <c r="G60" s="61">
        <v>2</v>
      </c>
      <c r="H60" s="61">
        <v>3</v>
      </c>
      <c r="I60" s="61">
        <v>4</v>
      </c>
      <c r="J60" s="61">
        <v>5</v>
      </c>
      <c r="K60" s="188" t="s">
        <v>194</v>
      </c>
      <c r="L60" s="188"/>
      <c r="M60" s="61" t="s">
        <v>260</v>
      </c>
      <c r="N60" s="67" t="s">
        <v>261</v>
      </c>
    </row>
    <row r="61" spans="2:14" ht="15">
      <c r="B61" s="68" t="s">
        <v>262</v>
      </c>
      <c r="C61" s="69" t="str">
        <f>IF(C56&gt;"",C56,"")</f>
        <v>Lehtola Lassi</v>
      </c>
      <c r="D61" s="69" t="str">
        <f>IF(G56&gt;"",G56,"")</f>
        <v>Ylinen Aki</v>
      </c>
      <c r="E61" s="70"/>
      <c r="F61" s="71">
        <v>0</v>
      </c>
      <c r="G61" s="71">
        <v>1</v>
      </c>
      <c r="H61" s="71">
        <v>3</v>
      </c>
      <c r="I61" s="71"/>
      <c r="J61" s="71"/>
      <c r="K61" s="72">
        <f>IF(ISBLANK(F61),"",COUNTIF(F61:J61,"&gt;=0"))</f>
        <v>3</v>
      </c>
      <c r="L61" s="72">
        <f>IF(ISBLANK(F61),"",(IF(LEFT(F61,1)="-",1,0)+IF(LEFT(G61,1)="-",1,0)+IF(LEFT(H61,1)="-",1,0)+IF(LEFT(I61,1)="-",1,0)+IF(LEFT(J61,1)="-",1,0)))</f>
        <v>0</v>
      </c>
      <c r="M61" s="73">
        <f aca="true" t="shared" si="2" ref="M61:N65">IF(K61=3,1,"")</f>
        <v>1</v>
      </c>
      <c r="N61" s="74">
        <f t="shared" si="2"/>
      </c>
    </row>
    <row r="62" spans="2:14" ht="15">
      <c r="B62" s="68" t="s">
        <v>263</v>
      </c>
      <c r="C62" s="69" t="str">
        <f>IF(C57&gt;"",C57,"")</f>
        <v>Räsänen Aleksi</v>
      </c>
      <c r="D62" s="69" t="str">
        <f>IF(G57&gt;"",G57,"")</f>
        <v>Girlea Mihai</v>
      </c>
      <c r="E62" s="70"/>
      <c r="F62" s="71">
        <v>6</v>
      </c>
      <c r="G62" s="71">
        <v>-13</v>
      </c>
      <c r="H62" s="71">
        <v>10</v>
      </c>
      <c r="I62" s="71">
        <v>-5</v>
      </c>
      <c r="J62" s="71">
        <v>8</v>
      </c>
      <c r="K62" s="72">
        <f>IF(ISBLANK(F62),"",COUNTIF(F62:J62,"&gt;=0"))</f>
        <v>3</v>
      </c>
      <c r="L62" s="72">
        <f>IF(ISBLANK(F62),"",(IF(LEFT(F62,1)="-",1,0)+IF(LEFT(G62,1)="-",1,0)+IF(LEFT(H62,1)="-",1,0)+IF(LEFT(I62,1)="-",1,0)+IF(LEFT(J62,1)="-",1,0)))</f>
        <v>2</v>
      </c>
      <c r="M62" s="73">
        <f t="shared" si="2"/>
        <v>1</v>
      </c>
      <c r="N62" s="74">
        <f t="shared" si="2"/>
      </c>
    </row>
    <row r="63" spans="2:14" ht="15">
      <c r="B63" s="68" t="s">
        <v>264</v>
      </c>
      <c r="C63" s="69" t="str">
        <f>IF(C58&gt;"",C58,"")</f>
        <v>Sell Ilari</v>
      </c>
      <c r="D63" s="69" t="str">
        <f>IF(G58&gt;"",G58,"")</f>
        <v>Sipiläinen Severi</v>
      </c>
      <c r="E63" s="70"/>
      <c r="F63" s="71">
        <v>8</v>
      </c>
      <c r="G63" s="71">
        <v>1</v>
      </c>
      <c r="H63" s="71">
        <v>2</v>
      </c>
      <c r="I63" s="71"/>
      <c r="J63" s="71"/>
      <c r="K63" s="72">
        <f>IF(ISBLANK(F63),"",COUNTIF(F63:J63,"&gt;=0"))</f>
        <v>3</v>
      </c>
      <c r="L63" s="72">
        <f>IF(ISBLANK(F63),"",(IF(LEFT(F63,1)="-",1,0)+IF(LEFT(G63,1)="-",1,0)+IF(LEFT(H63,1)="-",1,0)+IF(LEFT(I63,1)="-",1,0)+IF(LEFT(J63,1)="-",1,0)))</f>
        <v>0</v>
      </c>
      <c r="M63" s="73">
        <f t="shared" si="2"/>
        <v>1</v>
      </c>
      <c r="N63" s="74">
        <f t="shared" si="2"/>
      </c>
    </row>
    <row r="64" spans="2:14" ht="15">
      <c r="B64" s="68" t="s">
        <v>265</v>
      </c>
      <c r="C64" s="69" t="str">
        <f>IF(C56&gt;"",C56,"")</f>
        <v>Lehtola Lassi</v>
      </c>
      <c r="D64" s="69" t="str">
        <f>IF(G57&gt;"",G57,"")</f>
        <v>Girlea Mihai</v>
      </c>
      <c r="E64" s="70"/>
      <c r="F64" s="71"/>
      <c r="G64" s="71"/>
      <c r="H64" s="71"/>
      <c r="I64" s="71"/>
      <c r="J64" s="71"/>
      <c r="K64" s="72">
        <f>IF(ISBLANK(F64),"",COUNTIF(F64:J64,"&gt;=0"))</f>
      </c>
      <c r="L64" s="72">
        <f>IF(ISBLANK(F64),"",(IF(LEFT(F64,1)="-",1,0)+IF(LEFT(G64,1)="-",1,0)+IF(LEFT(H64,1)="-",1,0)+IF(LEFT(I64,1)="-",1,0)+IF(LEFT(J64,1)="-",1,0)))</f>
      </c>
      <c r="M64" s="73">
        <f t="shared" si="2"/>
      </c>
      <c r="N64" s="74">
        <f t="shared" si="2"/>
      </c>
    </row>
    <row r="65" spans="2:14" ht="15">
      <c r="B65" s="68" t="s">
        <v>266</v>
      </c>
      <c r="C65" s="69" t="str">
        <f>IF(C57&gt;"",C57,"")</f>
        <v>Räsänen Aleksi</v>
      </c>
      <c r="D65" s="69" t="str">
        <f>IF(G56&gt;"",G56,"")</f>
        <v>Ylinen Aki</v>
      </c>
      <c r="E65" s="70"/>
      <c r="F65" s="71"/>
      <c r="G65" s="71"/>
      <c r="H65" s="71"/>
      <c r="I65" s="71"/>
      <c r="J65" s="71"/>
      <c r="K65" s="72">
        <f>IF(ISBLANK(F65),"",COUNTIF(F65:J65,"&gt;=0"))</f>
      </c>
      <c r="L65" s="72">
        <f>IF(ISBLANK(F65),"",(IF(LEFT(F65,1)="-",1,0)+IF(LEFT(G65,1)="-",1,0)+IF(LEFT(H65,1)="-",1,0)+IF(LEFT(I65,1)="-",1,0)+IF(LEFT(J65,1)="-",1,0)))</f>
      </c>
      <c r="M65" s="73">
        <f t="shared" si="2"/>
      </c>
      <c r="N65" s="74">
        <f t="shared" si="2"/>
      </c>
    </row>
    <row r="66" spans="2:14" ht="15.75">
      <c r="B66" s="44"/>
      <c r="C66" s="43"/>
      <c r="D66" s="43"/>
      <c r="E66" s="43"/>
      <c r="F66" s="43"/>
      <c r="G66" s="43"/>
      <c r="H66" s="43"/>
      <c r="I66" s="189" t="s">
        <v>267</v>
      </c>
      <c r="J66" s="189"/>
      <c r="K66" s="75">
        <f>SUM(K61:K65)</f>
        <v>9</v>
      </c>
      <c r="L66" s="75">
        <f>SUM(L61:L65)</f>
        <v>2</v>
      </c>
      <c r="M66" s="75">
        <f>SUM(M61:M65)</f>
        <v>3</v>
      </c>
      <c r="N66" s="76">
        <f>SUM(N61:N65)</f>
        <v>0</v>
      </c>
    </row>
    <row r="67" spans="2:14" ht="15.75">
      <c r="B67" s="77" t="s">
        <v>268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65"/>
    </row>
    <row r="68" spans="2:14" ht="15.75">
      <c r="B68" s="78" t="s">
        <v>269</v>
      </c>
      <c r="C68" s="79"/>
      <c r="D68" s="79" t="s">
        <v>270</v>
      </c>
      <c r="E68" s="79"/>
      <c r="F68" s="79"/>
      <c r="G68" s="79" t="s">
        <v>208</v>
      </c>
      <c r="H68" s="79"/>
      <c r="I68" s="79"/>
      <c r="J68" s="80" t="s">
        <v>271</v>
      </c>
      <c r="K68" s="43"/>
      <c r="L68" s="43"/>
      <c r="M68" s="43"/>
      <c r="N68" s="65"/>
    </row>
    <row r="69" spans="2:14" ht="18.75" thickBot="1">
      <c r="B69" s="44"/>
      <c r="C69" s="43"/>
      <c r="D69" s="43"/>
      <c r="E69" s="43"/>
      <c r="F69" s="43"/>
      <c r="G69" s="43"/>
      <c r="H69" s="43"/>
      <c r="I69" s="43"/>
      <c r="J69" s="190" t="str">
        <f>IF(M66=3,C55,IF(N66=3,G55,""))</f>
        <v>PT Espoo</v>
      </c>
      <c r="K69" s="190"/>
      <c r="L69" s="190"/>
      <c r="M69" s="190"/>
      <c r="N69" s="190"/>
    </row>
    <row r="70" spans="2:14" ht="18.75" thickBot="1">
      <c r="B70" s="81"/>
      <c r="C70" s="82"/>
      <c r="D70" s="82"/>
      <c r="E70" s="82"/>
      <c r="F70" s="82"/>
      <c r="G70" s="82"/>
      <c r="H70" s="82"/>
      <c r="I70" s="82"/>
      <c r="J70" s="83"/>
      <c r="K70" s="83"/>
      <c r="L70" s="83"/>
      <c r="M70" s="83"/>
      <c r="N70" s="84"/>
    </row>
    <row r="71" ht="15.75" thickTop="1">
      <c r="B71" s="85"/>
    </row>
    <row r="72" ht="15">
      <c r="B72" s="85"/>
    </row>
    <row r="73" ht="15">
      <c r="B73" s="85"/>
    </row>
    <row r="74" ht="15.75" thickBot="1"/>
    <row r="75" spans="2:14" ht="16.5" thickTop="1">
      <c r="B75" s="37"/>
      <c r="C75" s="38"/>
      <c r="D75" s="38"/>
      <c r="E75" s="38"/>
      <c r="F75" s="173" t="s">
        <v>236</v>
      </c>
      <c r="G75" s="173"/>
      <c r="H75" s="174" t="s">
        <v>237</v>
      </c>
      <c r="I75" s="174"/>
      <c r="J75" s="174"/>
      <c r="K75" s="174"/>
      <c r="L75" s="174"/>
      <c r="M75" s="174"/>
      <c r="N75" s="174"/>
    </row>
    <row r="76" spans="2:14" ht="15.75">
      <c r="B76" s="40"/>
      <c r="C76" s="41" t="s">
        <v>238</v>
      </c>
      <c r="D76" s="42"/>
      <c r="E76" s="43"/>
      <c r="F76" s="175" t="s">
        <v>239</v>
      </c>
      <c r="G76" s="175"/>
      <c r="H76" s="176" t="s">
        <v>240</v>
      </c>
      <c r="I76" s="176"/>
      <c r="J76" s="176"/>
      <c r="K76" s="176"/>
      <c r="L76" s="176"/>
      <c r="M76" s="176"/>
      <c r="N76" s="176"/>
    </row>
    <row r="77" spans="2:14" ht="15.75">
      <c r="B77" s="44"/>
      <c r="C77" s="45"/>
      <c r="D77" s="43"/>
      <c r="E77" s="43"/>
      <c r="F77" s="177" t="s">
        <v>241</v>
      </c>
      <c r="G77" s="177"/>
      <c r="H77" s="178" t="s">
        <v>242</v>
      </c>
      <c r="I77" s="178"/>
      <c r="J77" s="178"/>
      <c r="K77" s="178"/>
      <c r="L77" s="178"/>
      <c r="M77" s="178"/>
      <c r="N77" s="178"/>
    </row>
    <row r="78" spans="2:14" ht="21" thickBot="1">
      <c r="B78" s="46"/>
      <c r="C78" s="47" t="s">
        <v>243</v>
      </c>
      <c r="D78" s="43"/>
      <c r="E78" s="43"/>
      <c r="F78" s="179" t="s">
        <v>244</v>
      </c>
      <c r="G78" s="179"/>
      <c r="H78" s="180">
        <v>45416</v>
      </c>
      <c r="I78" s="180"/>
      <c r="J78" s="180"/>
      <c r="K78" s="48" t="s">
        <v>245</v>
      </c>
      <c r="L78" s="181"/>
      <c r="M78" s="181"/>
      <c r="N78" s="181"/>
    </row>
    <row r="79" spans="2:14" ht="16.5" thickTop="1">
      <c r="B79" s="49"/>
      <c r="C79" s="43"/>
      <c r="D79" s="43"/>
      <c r="E79" s="43"/>
      <c r="F79" s="50"/>
      <c r="G79" s="43"/>
      <c r="H79" s="43"/>
      <c r="I79" s="51"/>
      <c r="J79" s="52"/>
      <c r="K79" s="52"/>
      <c r="L79" s="52"/>
      <c r="M79" s="52"/>
      <c r="N79" s="53"/>
    </row>
    <row r="80" spans="2:14" ht="16.5" thickBot="1">
      <c r="B80" s="54" t="s">
        <v>246</v>
      </c>
      <c r="C80" s="182" t="s">
        <v>25</v>
      </c>
      <c r="D80" s="182"/>
      <c r="E80" s="55"/>
      <c r="F80" s="56" t="s">
        <v>247</v>
      </c>
      <c r="G80" s="183" t="s">
        <v>21</v>
      </c>
      <c r="H80" s="183"/>
      <c r="I80" s="183"/>
      <c r="J80" s="183"/>
      <c r="K80" s="183"/>
      <c r="L80" s="183"/>
      <c r="M80" s="183"/>
      <c r="N80" s="183"/>
    </row>
    <row r="81" spans="2:14" ht="15">
      <c r="B81" s="57" t="s">
        <v>248</v>
      </c>
      <c r="C81" s="184" t="s">
        <v>272</v>
      </c>
      <c r="D81" s="184"/>
      <c r="E81" s="58"/>
      <c r="F81" s="59" t="s">
        <v>250</v>
      </c>
      <c r="G81" s="185" t="s">
        <v>279</v>
      </c>
      <c r="H81" s="185"/>
      <c r="I81" s="185"/>
      <c r="J81" s="185"/>
      <c r="K81" s="185"/>
      <c r="L81" s="185"/>
      <c r="M81" s="185"/>
      <c r="N81" s="185"/>
    </row>
    <row r="82" spans="2:14" ht="15">
      <c r="B82" s="60" t="s">
        <v>252</v>
      </c>
      <c r="C82" s="186" t="s">
        <v>311</v>
      </c>
      <c r="D82" s="186"/>
      <c r="E82" s="58"/>
      <c r="F82" s="61" t="s">
        <v>254</v>
      </c>
      <c r="G82" s="187" t="s">
        <v>283</v>
      </c>
      <c r="H82" s="187"/>
      <c r="I82" s="187"/>
      <c r="J82" s="187"/>
      <c r="K82" s="187"/>
      <c r="L82" s="187"/>
      <c r="M82" s="187"/>
      <c r="N82" s="187"/>
    </row>
    <row r="83" spans="2:14" ht="15">
      <c r="B83" s="60" t="s">
        <v>255</v>
      </c>
      <c r="C83" s="186" t="s">
        <v>274</v>
      </c>
      <c r="D83" s="186"/>
      <c r="E83" s="58"/>
      <c r="F83" s="62" t="s">
        <v>257</v>
      </c>
      <c r="G83" s="187" t="s">
        <v>281</v>
      </c>
      <c r="H83" s="187"/>
      <c r="I83" s="187"/>
      <c r="J83" s="187"/>
      <c r="K83" s="187"/>
      <c r="L83" s="187"/>
      <c r="M83" s="187"/>
      <c r="N83" s="187"/>
    </row>
    <row r="84" spans="2:14" ht="15.75">
      <c r="B84" s="44"/>
      <c r="C84" s="43"/>
      <c r="D84" s="43"/>
      <c r="E84" s="43"/>
      <c r="F84" s="50"/>
      <c r="G84" s="63"/>
      <c r="H84" s="63"/>
      <c r="I84" s="63"/>
      <c r="J84" s="43"/>
      <c r="K84" s="43"/>
      <c r="L84" s="43"/>
      <c r="M84" s="64"/>
      <c r="N84" s="65"/>
    </row>
    <row r="85" spans="2:14" ht="15.75">
      <c r="B85" s="66" t="s">
        <v>259</v>
      </c>
      <c r="C85" s="43"/>
      <c r="D85" s="43"/>
      <c r="E85" s="43"/>
      <c r="F85" s="61">
        <v>1</v>
      </c>
      <c r="G85" s="61">
        <v>2</v>
      </c>
      <c r="H85" s="61">
        <v>3</v>
      </c>
      <c r="I85" s="61">
        <v>4</v>
      </c>
      <c r="J85" s="61">
        <v>5</v>
      </c>
      <c r="K85" s="188" t="s">
        <v>194</v>
      </c>
      <c r="L85" s="188"/>
      <c r="M85" s="61" t="s">
        <v>260</v>
      </c>
      <c r="N85" s="67" t="s">
        <v>261</v>
      </c>
    </row>
    <row r="86" spans="2:14" ht="15">
      <c r="B86" s="68" t="s">
        <v>262</v>
      </c>
      <c r="C86" s="69" t="str">
        <f>IF(C81&gt;"",C81,"")</f>
        <v>Bril Iaroslav</v>
      </c>
      <c r="D86" s="69" t="str">
        <f>IF(G81&gt;"",G81,"")</f>
        <v>Farin Onni</v>
      </c>
      <c r="E86" s="70"/>
      <c r="F86" s="71">
        <v>7</v>
      </c>
      <c r="G86" s="71">
        <v>7</v>
      </c>
      <c r="H86" s="71">
        <v>9</v>
      </c>
      <c r="I86" s="71"/>
      <c r="J86" s="71"/>
      <c r="K86" s="72">
        <f>IF(ISBLANK(F86),"",COUNTIF(F86:J86,"&gt;=0"))</f>
        <v>3</v>
      </c>
      <c r="L86" s="72">
        <f>IF(ISBLANK(F86),"",(IF(LEFT(F86,1)="-",1,0)+IF(LEFT(G86,1)="-",1,0)+IF(LEFT(H86,1)="-",1,0)+IF(LEFT(I86,1)="-",1,0)+IF(LEFT(J86,1)="-",1,0)))</f>
        <v>0</v>
      </c>
      <c r="M86" s="73">
        <f aca="true" t="shared" si="3" ref="M86:N90">IF(K86=3,1,"")</f>
        <v>1</v>
      </c>
      <c r="N86" s="74">
        <f t="shared" si="3"/>
      </c>
    </row>
    <row r="87" spans="2:14" ht="15">
      <c r="B87" s="68" t="s">
        <v>263</v>
      </c>
      <c r="C87" s="69" t="str">
        <f>IF(C82&gt;"",C82,"")</f>
        <v>Mäkelä Eetu</v>
      </c>
      <c r="D87" s="69" t="str">
        <f>IF(G82&gt;"",G82,"")</f>
        <v>Köhler Andreas</v>
      </c>
      <c r="E87" s="70"/>
      <c r="F87" s="71">
        <v>-5</v>
      </c>
      <c r="G87" s="71">
        <v>7</v>
      </c>
      <c r="H87" s="71">
        <v>4</v>
      </c>
      <c r="I87" s="71">
        <v>7</v>
      </c>
      <c r="J87" s="71"/>
      <c r="K87" s="72">
        <f>IF(ISBLANK(F87),"",COUNTIF(F87:J87,"&gt;=0"))</f>
        <v>3</v>
      </c>
      <c r="L87" s="72">
        <f>IF(ISBLANK(F87),"",(IF(LEFT(F87,1)="-",1,0)+IF(LEFT(G87,1)="-",1,0)+IF(LEFT(H87,1)="-",1,0)+IF(LEFT(I87,1)="-",1,0)+IF(LEFT(J87,1)="-",1,0)))</f>
        <v>1</v>
      </c>
      <c r="M87" s="73">
        <f t="shared" si="3"/>
        <v>1</v>
      </c>
      <c r="N87" s="74">
        <f t="shared" si="3"/>
      </c>
    </row>
    <row r="88" spans="2:14" ht="15">
      <c r="B88" s="68" t="s">
        <v>264</v>
      </c>
      <c r="C88" s="69" t="str">
        <f>IF(C83&gt;"",C83,"")</f>
        <v>Åvist Juho</v>
      </c>
      <c r="D88" s="69" t="str">
        <f>IF(G83&gt;"",G83,"")</f>
        <v>Sammalkorpi Sisu</v>
      </c>
      <c r="E88" s="70"/>
      <c r="F88" s="71">
        <v>3</v>
      </c>
      <c r="G88" s="71">
        <v>10</v>
      </c>
      <c r="H88" s="71">
        <v>-9</v>
      </c>
      <c r="I88" s="71">
        <v>-9</v>
      </c>
      <c r="J88" s="71">
        <v>9</v>
      </c>
      <c r="K88" s="72">
        <f>IF(ISBLANK(F88),"",COUNTIF(F88:J88,"&gt;=0"))</f>
        <v>3</v>
      </c>
      <c r="L88" s="72">
        <f>IF(ISBLANK(F88),"",(IF(LEFT(F88,1)="-",1,0)+IF(LEFT(G88,1)="-",1,0)+IF(LEFT(H88,1)="-",1,0)+IF(LEFT(I88,1)="-",1,0)+IF(LEFT(J88,1)="-",1,0)))</f>
        <v>2</v>
      </c>
      <c r="M88" s="73">
        <f t="shared" si="3"/>
        <v>1</v>
      </c>
      <c r="N88" s="74">
        <f t="shared" si="3"/>
      </c>
    </row>
    <row r="89" spans="2:14" ht="15">
      <c r="B89" s="68" t="s">
        <v>265</v>
      </c>
      <c r="C89" s="69" t="str">
        <f>IF(C81&gt;"",C81,"")</f>
        <v>Bril Iaroslav</v>
      </c>
      <c r="D89" s="69" t="str">
        <f>IF(G82&gt;"",G82,"")</f>
        <v>Köhler Andreas</v>
      </c>
      <c r="E89" s="70"/>
      <c r="F89" s="71"/>
      <c r="G89" s="71"/>
      <c r="H89" s="71"/>
      <c r="I89" s="71"/>
      <c r="J89" s="71"/>
      <c r="K89" s="72">
        <f>IF(ISBLANK(F89),"",COUNTIF(F89:J89,"&gt;=0"))</f>
      </c>
      <c r="L89" s="72">
        <f>IF(ISBLANK(F89),"",(IF(LEFT(F89,1)="-",1,0)+IF(LEFT(G89,1)="-",1,0)+IF(LEFT(H89,1)="-",1,0)+IF(LEFT(I89,1)="-",1,0)+IF(LEFT(J89,1)="-",1,0)))</f>
      </c>
      <c r="M89" s="73">
        <f t="shared" si="3"/>
      </c>
      <c r="N89" s="74">
        <f t="shared" si="3"/>
      </c>
    </row>
    <row r="90" spans="2:14" ht="15">
      <c r="B90" s="68" t="s">
        <v>266</v>
      </c>
      <c r="C90" s="69" t="str">
        <f>IF(C82&gt;"",C82,"")</f>
        <v>Mäkelä Eetu</v>
      </c>
      <c r="D90" s="69" t="str">
        <f>IF(G81&gt;"",G81,"")</f>
        <v>Farin Onni</v>
      </c>
      <c r="E90" s="70"/>
      <c r="F90" s="71"/>
      <c r="G90" s="71"/>
      <c r="H90" s="71"/>
      <c r="I90" s="71"/>
      <c r="J90" s="71"/>
      <c r="K90" s="72">
        <f>IF(ISBLANK(F90),"",COUNTIF(F90:J90,"&gt;=0"))</f>
      </c>
      <c r="L90" s="72">
        <f>IF(ISBLANK(F90),"",(IF(LEFT(F90,1)="-",1,0)+IF(LEFT(G90,1)="-",1,0)+IF(LEFT(H90,1)="-",1,0)+IF(LEFT(I90,1)="-",1,0)+IF(LEFT(J90,1)="-",1,0)))</f>
      </c>
      <c r="M90" s="73">
        <f t="shared" si="3"/>
      </c>
      <c r="N90" s="74">
        <f t="shared" si="3"/>
      </c>
    </row>
    <row r="91" spans="2:14" ht="15.75">
      <c r="B91" s="44"/>
      <c r="C91" s="43"/>
      <c r="D91" s="43"/>
      <c r="E91" s="43"/>
      <c r="F91" s="43"/>
      <c r="G91" s="43"/>
      <c r="H91" s="43"/>
      <c r="I91" s="189" t="s">
        <v>267</v>
      </c>
      <c r="J91" s="189"/>
      <c r="K91" s="75">
        <f>SUM(K86:K90)</f>
        <v>9</v>
      </c>
      <c r="L91" s="75">
        <f>SUM(L86:L90)</f>
        <v>3</v>
      </c>
      <c r="M91" s="75">
        <f>SUM(M86:M90)</f>
        <v>3</v>
      </c>
      <c r="N91" s="76">
        <f>SUM(N86:N90)</f>
        <v>0</v>
      </c>
    </row>
    <row r="92" spans="2:14" ht="15.75">
      <c r="B92" s="77" t="s">
        <v>268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65"/>
    </row>
    <row r="93" spans="2:14" ht="15.75">
      <c r="B93" s="78" t="s">
        <v>269</v>
      </c>
      <c r="C93" s="79"/>
      <c r="D93" s="79" t="s">
        <v>270</v>
      </c>
      <c r="E93" s="79"/>
      <c r="F93" s="79"/>
      <c r="G93" s="79" t="s">
        <v>208</v>
      </c>
      <c r="H93" s="79"/>
      <c r="I93" s="79"/>
      <c r="J93" s="80" t="s">
        <v>271</v>
      </c>
      <c r="K93" s="43"/>
      <c r="L93" s="43"/>
      <c r="M93" s="43"/>
      <c r="N93" s="65"/>
    </row>
    <row r="94" spans="2:14" ht="18.75" thickBot="1">
      <c r="B94" s="44"/>
      <c r="C94" s="43"/>
      <c r="D94" s="43"/>
      <c r="E94" s="43"/>
      <c r="F94" s="43"/>
      <c r="G94" s="43"/>
      <c r="H94" s="43"/>
      <c r="I94" s="43"/>
      <c r="J94" s="190" t="str">
        <f>IF(M91=3,C80,IF(N91=3,G80,""))</f>
        <v>OPT-86</v>
      </c>
      <c r="K94" s="190"/>
      <c r="L94" s="190"/>
      <c r="M94" s="190"/>
      <c r="N94" s="190"/>
    </row>
    <row r="95" spans="2:14" ht="18.75" thickBot="1">
      <c r="B95" s="81"/>
      <c r="C95" s="82"/>
      <c r="D95" s="82"/>
      <c r="E95" s="82"/>
      <c r="F95" s="82"/>
      <c r="G95" s="82"/>
      <c r="H95" s="82"/>
      <c r="I95" s="82"/>
      <c r="J95" s="83"/>
      <c r="K95" s="83"/>
      <c r="L95" s="83"/>
      <c r="M95" s="83"/>
      <c r="N95" s="84"/>
    </row>
    <row r="96" ht="15.75" thickTop="1">
      <c r="B96" s="85"/>
    </row>
    <row r="97" ht="15">
      <c r="B97" s="85"/>
    </row>
    <row r="98" ht="15">
      <c r="B98" s="85"/>
    </row>
  </sheetData>
  <sheetProtection/>
  <mergeCells count="80">
    <mergeCell ref="J94:N94"/>
    <mergeCell ref="C82:D82"/>
    <mergeCell ref="G82:N82"/>
    <mergeCell ref="C83:D83"/>
    <mergeCell ref="G83:N83"/>
    <mergeCell ref="K85:L85"/>
    <mergeCell ref="I91:J91"/>
    <mergeCell ref="F78:G78"/>
    <mergeCell ref="H78:J78"/>
    <mergeCell ref="L78:N78"/>
    <mergeCell ref="C80:D80"/>
    <mergeCell ref="G80:N80"/>
    <mergeCell ref="C81:D81"/>
    <mergeCell ref="G81:N81"/>
    <mergeCell ref="J69:N69"/>
    <mergeCell ref="F75:G75"/>
    <mergeCell ref="H75:N75"/>
    <mergeCell ref="F76:G76"/>
    <mergeCell ref="H76:N76"/>
    <mergeCell ref="F77:G77"/>
    <mergeCell ref="H77:N77"/>
    <mergeCell ref="C57:D57"/>
    <mergeCell ref="G57:N57"/>
    <mergeCell ref="C58:D58"/>
    <mergeCell ref="G58:N58"/>
    <mergeCell ref="K60:L60"/>
    <mergeCell ref="I66:J66"/>
    <mergeCell ref="F53:G53"/>
    <mergeCell ref="H53:J53"/>
    <mergeCell ref="L53:N53"/>
    <mergeCell ref="C55:D55"/>
    <mergeCell ref="G55:N55"/>
    <mergeCell ref="C56:D56"/>
    <mergeCell ref="G56:N56"/>
    <mergeCell ref="J46:N46"/>
    <mergeCell ref="F50:G50"/>
    <mergeCell ref="H50:N50"/>
    <mergeCell ref="F51:G51"/>
    <mergeCell ref="H51:N51"/>
    <mergeCell ref="F52:G52"/>
    <mergeCell ref="H52:N52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75"/>
  <sheetViews>
    <sheetView zoomScalePageLayoutView="0" workbookViewId="0" topLeftCell="A1">
      <selection activeCell="K24" sqref="K24"/>
    </sheetView>
  </sheetViews>
  <sheetFormatPr defaultColWidth="8.8515625" defaultRowHeight="12.75"/>
  <cols>
    <col min="1" max="1" width="2.7109375" style="39" customWidth="1"/>
    <col min="2" max="2" width="7.28125" style="39" customWidth="1"/>
    <col min="3" max="3" width="18.421875" style="39" customWidth="1"/>
    <col min="4" max="4" width="20.7109375" style="39" customWidth="1"/>
    <col min="5" max="5" width="2.28125" style="39" customWidth="1"/>
    <col min="6" max="10" width="5.7109375" style="39" customWidth="1"/>
    <col min="11" max="11" width="4.28125" style="39" customWidth="1"/>
    <col min="12" max="12" width="4.140625" style="39" customWidth="1"/>
    <col min="13" max="14" width="5.7109375" style="39" customWidth="1"/>
    <col min="15" max="16384" width="8.8515625" style="39" customWidth="1"/>
  </cols>
  <sheetData>
    <row r="1" ht="15.75" thickBot="1"/>
    <row r="2" spans="2:14" ht="16.5" thickTop="1">
      <c r="B2" s="37"/>
      <c r="C2" s="38"/>
      <c r="D2" s="38"/>
      <c r="E2" s="38"/>
      <c r="F2" s="173" t="s">
        <v>236</v>
      </c>
      <c r="G2" s="173"/>
      <c r="H2" s="174" t="s">
        <v>237</v>
      </c>
      <c r="I2" s="174"/>
      <c r="J2" s="174"/>
      <c r="K2" s="174"/>
      <c r="L2" s="174"/>
      <c r="M2" s="174"/>
      <c r="N2" s="174"/>
    </row>
    <row r="3" spans="2:14" ht="15.75">
      <c r="B3" s="40"/>
      <c r="C3" s="41" t="s">
        <v>238</v>
      </c>
      <c r="D3" s="42"/>
      <c r="E3" s="43"/>
      <c r="F3" s="175" t="s">
        <v>239</v>
      </c>
      <c r="G3" s="175"/>
      <c r="H3" s="176" t="s">
        <v>240</v>
      </c>
      <c r="I3" s="176"/>
      <c r="J3" s="176"/>
      <c r="K3" s="176"/>
      <c r="L3" s="176"/>
      <c r="M3" s="176"/>
      <c r="N3" s="176"/>
    </row>
    <row r="4" spans="2:14" ht="15.75">
      <c r="B4" s="44"/>
      <c r="C4" s="45"/>
      <c r="D4" s="43"/>
      <c r="E4" s="43"/>
      <c r="F4" s="177" t="s">
        <v>241</v>
      </c>
      <c r="G4" s="177"/>
      <c r="H4" s="178" t="s">
        <v>242</v>
      </c>
      <c r="I4" s="178"/>
      <c r="J4" s="178"/>
      <c r="K4" s="178"/>
      <c r="L4" s="178"/>
      <c r="M4" s="178"/>
      <c r="N4" s="178"/>
    </row>
    <row r="5" spans="2:14" ht="21" thickBot="1">
      <c r="B5" s="46"/>
      <c r="C5" s="47" t="s">
        <v>243</v>
      </c>
      <c r="D5" s="43"/>
      <c r="E5" s="43"/>
      <c r="F5" s="179" t="s">
        <v>244</v>
      </c>
      <c r="G5" s="179"/>
      <c r="H5" s="180">
        <v>45416</v>
      </c>
      <c r="I5" s="180"/>
      <c r="J5" s="180"/>
      <c r="K5" s="48" t="s">
        <v>245</v>
      </c>
      <c r="L5" s="181"/>
      <c r="M5" s="181"/>
      <c r="N5" s="181"/>
    </row>
    <row r="6" spans="2:14" ht="16.5" thickTop="1">
      <c r="B6" s="49"/>
      <c r="C6" s="43"/>
      <c r="D6" s="43"/>
      <c r="E6" s="43"/>
      <c r="F6" s="50"/>
      <c r="G6" s="43"/>
      <c r="H6" s="43"/>
      <c r="I6" s="51"/>
      <c r="J6" s="52"/>
      <c r="K6" s="52"/>
      <c r="L6" s="52"/>
      <c r="M6" s="52"/>
      <c r="N6" s="53"/>
    </row>
    <row r="7" spans="2:14" ht="16.5" thickBot="1">
      <c r="B7" s="54" t="s">
        <v>246</v>
      </c>
      <c r="C7" s="182" t="s">
        <v>25</v>
      </c>
      <c r="D7" s="182"/>
      <c r="E7" s="55"/>
      <c r="F7" s="56" t="s">
        <v>247</v>
      </c>
      <c r="G7" s="183" t="s">
        <v>35</v>
      </c>
      <c r="H7" s="183"/>
      <c r="I7" s="183"/>
      <c r="J7" s="183"/>
      <c r="K7" s="183"/>
      <c r="L7" s="183"/>
      <c r="M7" s="183"/>
      <c r="N7" s="183"/>
    </row>
    <row r="8" spans="2:14" ht="15">
      <c r="B8" s="57" t="s">
        <v>248</v>
      </c>
      <c r="C8" s="184" t="s">
        <v>272</v>
      </c>
      <c r="D8" s="184"/>
      <c r="E8" s="58"/>
      <c r="F8" s="59" t="s">
        <v>250</v>
      </c>
      <c r="G8" s="185" t="s">
        <v>309</v>
      </c>
      <c r="H8" s="185"/>
      <c r="I8" s="185"/>
      <c r="J8" s="185"/>
      <c r="K8" s="185"/>
      <c r="L8" s="185"/>
      <c r="M8" s="185"/>
      <c r="N8" s="185"/>
    </row>
    <row r="9" spans="2:14" ht="15">
      <c r="B9" s="60" t="s">
        <v>252</v>
      </c>
      <c r="C9" s="186" t="s">
        <v>274</v>
      </c>
      <c r="D9" s="186"/>
      <c r="E9" s="58"/>
      <c r="F9" s="61" t="s">
        <v>254</v>
      </c>
      <c r="G9" s="187" t="s">
        <v>307</v>
      </c>
      <c r="H9" s="187"/>
      <c r="I9" s="187"/>
      <c r="J9" s="187"/>
      <c r="K9" s="187"/>
      <c r="L9" s="187"/>
      <c r="M9" s="187"/>
      <c r="N9" s="187"/>
    </row>
    <row r="10" spans="2:14" ht="15">
      <c r="B10" s="60" t="s">
        <v>255</v>
      </c>
      <c r="C10" s="186" t="s">
        <v>311</v>
      </c>
      <c r="D10" s="186"/>
      <c r="E10" s="58"/>
      <c r="F10" s="62" t="s">
        <v>257</v>
      </c>
      <c r="G10" s="187" t="s">
        <v>310</v>
      </c>
      <c r="H10" s="187"/>
      <c r="I10" s="187"/>
      <c r="J10" s="187"/>
      <c r="K10" s="187"/>
      <c r="L10" s="187"/>
      <c r="M10" s="187"/>
      <c r="N10" s="187"/>
    </row>
    <row r="11" spans="2:14" ht="15.75">
      <c r="B11" s="44"/>
      <c r="C11" s="43"/>
      <c r="D11" s="43"/>
      <c r="E11" s="43"/>
      <c r="F11" s="50"/>
      <c r="G11" s="63"/>
      <c r="H11" s="63"/>
      <c r="I11" s="63"/>
      <c r="J11" s="43"/>
      <c r="K11" s="43"/>
      <c r="L11" s="43"/>
      <c r="M11" s="64"/>
      <c r="N11" s="65"/>
    </row>
    <row r="12" spans="2:14" ht="15.75">
      <c r="B12" s="66" t="s">
        <v>259</v>
      </c>
      <c r="C12" s="43"/>
      <c r="D12" s="43"/>
      <c r="E12" s="43"/>
      <c r="F12" s="61">
        <v>1</v>
      </c>
      <c r="G12" s="61">
        <v>2</v>
      </c>
      <c r="H12" s="61">
        <v>3</v>
      </c>
      <c r="I12" s="61">
        <v>4</v>
      </c>
      <c r="J12" s="61">
        <v>5</v>
      </c>
      <c r="K12" s="188" t="s">
        <v>194</v>
      </c>
      <c r="L12" s="188"/>
      <c r="M12" s="61" t="s">
        <v>260</v>
      </c>
      <c r="N12" s="67" t="s">
        <v>261</v>
      </c>
    </row>
    <row r="13" spans="2:14" ht="15">
      <c r="B13" s="68" t="s">
        <v>262</v>
      </c>
      <c r="C13" s="69" t="str">
        <f>IF(C8&gt;"",C8,"")</f>
        <v>Bril Iaroslav</v>
      </c>
      <c r="D13" s="69" t="str">
        <f>IF(G8&gt;"",G8,"")</f>
        <v>Räsänen Aleksi</v>
      </c>
      <c r="E13" s="70"/>
      <c r="F13" s="71">
        <v>7</v>
      </c>
      <c r="G13" s="71">
        <v>-8</v>
      </c>
      <c r="H13" s="71">
        <v>-8</v>
      </c>
      <c r="I13" s="71">
        <v>-3</v>
      </c>
      <c r="J13" s="71"/>
      <c r="K13" s="72">
        <f>IF(ISBLANK(F13),"",COUNTIF(F13:J13,"&gt;=0"))</f>
        <v>1</v>
      </c>
      <c r="L13" s="72">
        <f>IF(ISBLANK(F13),"",(IF(LEFT(F13,1)="-",1,0)+IF(LEFT(G13,1)="-",1,0)+IF(LEFT(H13,1)="-",1,0)+IF(LEFT(I13,1)="-",1,0)+IF(LEFT(J13,1)="-",1,0)))</f>
        <v>3</v>
      </c>
      <c r="M13" s="73">
        <f aca="true" t="shared" si="0" ref="M13:N17">IF(K13=3,1,"")</f>
      </c>
      <c r="N13" s="74">
        <f t="shared" si="0"/>
        <v>1</v>
      </c>
    </row>
    <row r="14" spans="2:14" ht="15">
      <c r="B14" s="68" t="s">
        <v>263</v>
      </c>
      <c r="C14" s="69" t="str">
        <f>IF(C9&gt;"",C9,"")</f>
        <v>Åvist Juho</v>
      </c>
      <c r="D14" s="69" t="str">
        <f>IF(G9&gt;"",G9,"")</f>
        <v>Lehtola Lassi</v>
      </c>
      <c r="E14" s="70"/>
      <c r="F14" s="71">
        <v>-5</v>
      </c>
      <c r="G14" s="71">
        <v>-5</v>
      </c>
      <c r="H14" s="71">
        <v>6</v>
      </c>
      <c r="I14" s="71">
        <v>-9</v>
      </c>
      <c r="J14" s="71"/>
      <c r="K14" s="72">
        <f>IF(ISBLANK(F14),"",COUNTIF(F14:J14,"&gt;=0"))</f>
        <v>1</v>
      </c>
      <c r="L14" s="72">
        <f>IF(ISBLANK(F14),"",(IF(LEFT(F14,1)="-",1,0)+IF(LEFT(G14,1)="-",1,0)+IF(LEFT(H14,1)="-",1,0)+IF(LEFT(I14,1)="-",1,0)+IF(LEFT(J14,1)="-",1,0)))</f>
        <v>3</v>
      </c>
      <c r="M14" s="73">
        <f t="shared" si="0"/>
      </c>
      <c r="N14" s="74">
        <f t="shared" si="0"/>
        <v>1</v>
      </c>
    </row>
    <row r="15" spans="2:14" ht="15">
      <c r="B15" s="68" t="s">
        <v>264</v>
      </c>
      <c r="C15" s="69" t="str">
        <f>IF(C10&gt;"",C10,"")</f>
        <v>Mäkelä Eetu</v>
      </c>
      <c r="D15" s="69" t="str">
        <f>IF(G10&gt;"",G10,"")</f>
        <v>Sell Ilari</v>
      </c>
      <c r="E15" s="70"/>
      <c r="F15" s="71">
        <v>7</v>
      </c>
      <c r="G15" s="71">
        <v>7</v>
      </c>
      <c r="H15" s="71">
        <v>4</v>
      </c>
      <c r="I15" s="71"/>
      <c r="J15" s="71"/>
      <c r="K15" s="72">
        <f>IF(ISBLANK(F15),"",COUNTIF(F15:J15,"&gt;=0"))</f>
        <v>3</v>
      </c>
      <c r="L15" s="72">
        <f>IF(ISBLANK(F15),"",(IF(LEFT(F15,1)="-",1,0)+IF(LEFT(G15,1)="-",1,0)+IF(LEFT(H15,1)="-",1,0)+IF(LEFT(I15,1)="-",1,0)+IF(LEFT(J15,1)="-",1,0)))</f>
        <v>0</v>
      </c>
      <c r="M15" s="73">
        <f t="shared" si="0"/>
        <v>1</v>
      </c>
      <c r="N15" s="74">
        <f t="shared" si="0"/>
      </c>
    </row>
    <row r="16" spans="2:14" ht="15">
      <c r="B16" s="68" t="s">
        <v>265</v>
      </c>
      <c r="C16" s="69" t="str">
        <f>IF(C8&gt;"",C8,"")</f>
        <v>Bril Iaroslav</v>
      </c>
      <c r="D16" s="69" t="str">
        <f>IF(G9&gt;"",G9,"")</f>
        <v>Lehtola Lassi</v>
      </c>
      <c r="E16" s="70"/>
      <c r="F16" s="71">
        <v>-7</v>
      </c>
      <c r="G16" s="71">
        <v>-7</v>
      </c>
      <c r="H16" s="71">
        <v>9</v>
      </c>
      <c r="I16" s="71">
        <v>5</v>
      </c>
      <c r="J16" s="71">
        <v>-7</v>
      </c>
      <c r="K16" s="72">
        <f>IF(ISBLANK(F16),"",COUNTIF(F16:J16,"&gt;=0"))</f>
        <v>2</v>
      </c>
      <c r="L16" s="72">
        <f>IF(ISBLANK(F16),"",(IF(LEFT(F16,1)="-",1,0)+IF(LEFT(G16,1)="-",1,0)+IF(LEFT(H16,1)="-",1,0)+IF(LEFT(I16,1)="-",1,0)+IF(LEFT(J16,1)="-",1,0)))</f>
        <v>3</v>
      </c>
      <c r="M16" s="73">
        <f t="shared" si="0"/>
      </c>
      <c r="N16" s="74">
        <f t="shared" si="0"/>
        <v>1</v>
      </c>
    </row>
    <row r="17" spans="2:14" ht="15">
      <c r="B17" s="68" t="s">
        <v>266</v>
      </c>
      <c r="C17" s="69" t="str">
        <f>IF(C9&gt;"",C9,"")</f>
        <v>Åvist Juho</v>
      </c>
      <c r="D17" s="69" t="str">
        <f>IF(G8&gt;"",G8,"")</f>
        <v>Räsänen Aleksi</v>
      </c>
      <c r="E17" s="70"/>
      <c r="F17" s="71"/>
      <c r="G17" s="71"/>
      <c r="H17" s="71"/>
      <c r="I17" s="71"/>
      <c r="J17" s="71"/>
      <c r="K17" s="72">
        <f>IF(ISBLANK(F17),"",COUNTIF(F17:J17,"&gt;=0"))</f>
      </c>
      <c r="L17" s="72">
        <f>IF(ISBLANK(F17),"",(IF(LEFT(F17,1)="-",1,0)+IF(LEFT(G17,1)="-",1,0)+IF(LEFT(H17,1)="-",1,0)+IF(LEFT(I17,1)="-",1,0)+IF(LEFT(J17,1)="-",1,0)))</f>
      </c>
      <c r="M17" s="73">
        <f t="shared" si="0"/>
      </c>
      <c r="N17" s="74">
        <f t="shared" si="0"/>
      </c>
    </row>
    <row r="18" spans="2:14" ht="15.75">
      <c r="B18" s="44"/>
      <c r="C18" s="43"/>
      <c r="D18" s="43"/>
      <c r="E18" s="43"/>
      <c r="F18" s="43"/>
      <c r="G18" s="43"/>
      <c r="H18" s="43"/>
      <c r="I18" s="189" t="s">
        <v>267</v>
      </c>
      <c r="J18" s="189"/>
      <c r="K18" s="75">
        <f>SUM(K13:K17)</f>
        <v>7</v>
      </c>
      <c r="L18" s="75">
        <f>SUM(L13:L17)</f>
        <v>9</v>
      </c>
      <c r="M18" s="75">
        <f>SUM(M13:M17)</f>
        <v>1</v>
      </c>
      <c r="N18" s="76">
        <f>SUM(N13:N17)</f>
        <v>3</v>
      </c>
    </row>
    <row r="19" spans="2:14" ht="15.75">
      <c r="B19" s="77" t="s">
        <v>268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65"/>
    </row>
    <row r="20" spans="2:14" ht="15.75">
      <c r="B20" s="78" t="s">
        <v>269</v>
      </c>
      <c r="C20" s="79"/>
      <c r="D20" s="79" t="s">
        <v>270</v>
      </c>
      <c r="E20" s="79"/>
      <c r="F20" s="79"/>
      <c r="G20" s="79" t="s">
        <v>208</v>
      </c>
      <c r="H20" s="79"/>
      <c r="I20" s="79"/>
      <c r="J20" s="80" t="s">
        <v>271</v>
      </c>
      <c r="K20" s="43"/>
      <c r="L20" s="43"/>
      <c r="M20" s="43"/>
      <c r="N20" s="65"/>
    </row>
    <row r="21" spans="2:14" ht="18.75" thickBot="1">
      <c r="B21" s="44"/>
      <c r="C21" s="43"/>
      <c r="D21" s="43"/>
      <c r="E21" s="43"/>
      <c r="F21" s="43"/>
      <c r="G21" s="43"/>
      <c r="H21" s="43"/>
      <c r="I21" s="43"/>
      <c r="J21" s="190" t="str">
        <f>IF(M18=3,C7,IF(N18=3,G7,""))</f>
        <v>PT Espoo</v>
      </c>
      <c r="K21" s="190"/>
      <c r="L21" s="190"/>
      <c r="M21" s="190"/>
      <c r="N21" s="190"/>
    </row>
    <row r="22" spans="2:14" ht="18.75" thickBot="1">
      <c r="B22" s="81"/>
      <c r="C22" s="82"/>
      <c r="D22" s="82"/>
      <c r="E22" s="82"/>
      <c r="F22" s="82"/>
      <c r="G22" s="82"/>
      <c r="H22" s="82"/>
      <c r="I22" s="82"/>
      <c r="J22" s="83"/>
      <c r="K22" s="83"/>
      <c r="L22" s="83"/>
      <c r="M22" s="83"/>
      <c r="N22" s="84"/>
    </row>
    <row r="23" ht="15.75" thickTop="1">
      <c r="B23" s="85"/>
    </row>
    <row r="24" ht="15">
      <c r="B24" s="85"/>
    </row>
    <row r="25" ht="15">
      <c r="B25" s="85"/>
    </row>
    <row r="26" ht="15.75" thickBot="1"/>
    <row r="27" spans="2:14" ht="16.5" thickTop="1">
      <c r="B27" s="37"/>
      <c r="C27" s="38"/>
      <c r="D27" s="38"/>
      <c r="E27" s="38"/>
      <c r="F27" s="173" t="s">
        <v>236</v>
      </c>
      <c r="G27" s="173"/>
      <c r="H27" s="174" t="s">
        <v>237</v>
      </c>
      <c r="I27" s="174"/>
      <c r="J27" s="174"/>
      <c r="K27" s="174"/>
      <c r="L27" s="174"/>
      <c r="M27" s="174"/>
      <c r="N27" s="174"/>
    </row>
    <row r="28" spans="2:14" ht="15.75">
      <c r="B28" s="40"/>
      <c r="C28" s="41" t="s">
        <v>238</v>
      </c>
      <c r="D28" s="42"/>
      <c r="E28" s="43"/>
      <c r="F28" s="175" t="s">
        <v>239</v>
      </c>
      <c r="G28" s="175"/>
      <c r="H28" s="176" t="s">
        <v>240</v>
      </c>
      <c r="I28" s="176"/>
      <c r="J28" s="176"/>
      <c r="K28" s="176"/>
      <c r="L28" s="176"/>
      <c r="M28" s="176"/>
      <c r="N28" s="176"/>
    </row>
    <row r="29" spans="2:14" ht="15.75">
      <c r="B29" s="44"/>
      <c r="C29" s="45"/>
      <c r="D29" s="43"/>
      <c r="E29" s="43"/>
      <c r="F29" s="177" t="s">
        <v>241</v>
      </c>
      <c r="G29" s="177"/>
      <c r="H29" s="178" t="s">
        <v>242</v>
      </c>
      <c r="I29" s="178"/>
      <c r="J29" s="178"/>
      <c r="K29" s="178"/>
      <c r="L29" s="178"/>
      <c r="M29" s="178"/>
      <c r="N29" s="178"/>
    </row>
    <row r="30" spans="2:14" ht="21" thickBot="1">
      <c r="B30" s="46"/>
      <c r="C30" s="47" t="s">
        <v>243</v>
      </c>
      <c r="D30" s="43"/>
      <c r="E30" s="43"/>
      <c r="F30" s="179" t="s">
        <v>244</v>
      </c>
      <c r="G30" s="179"/>
      <c r="H30" s="180">
        <v>45416</v>
      </c>
      <c r="I30" s="180"/>
      <c r="J30" s="180"/>
      <c r="K30" s="48" t="s">
        <v>245</v>
      </c>
      <c r="L30" s="181"/>
      <c r="M30" s="181"/>
      <c r="N30" s="181"/>
    </row>
    <row r="31" spans="2:14" ht="16.5" thickTop="1">
      <c r="B31" s="49"/>
      <c r="C31" s="43"/>
      <c r="D31" s="43"/>
      <c r="E31" s="43"/>
      <c r="F31" s="50"/>
      <c r="G31" s="43"/>
      <c r="H31" s="43"/>
      <c r="I31" s="51"/>
      <c r="J31" s="52"/>
      <c r="K31" s="52"/>
      <c r="L31" s="52"/>
      <c r="M31" s="52"/>
      <c r="N31" s="53"/>
    </row>
    <row r="32" spans="2:14" ht="16.5" thickBot="1">
      <c r="B32" s="54" t="s">
        <v>246</v>
      </c>
      <c r="C32" s="182" t="s">
        <v>30</v>
      </c>
      <c r="D32" s="182"/>
      <c r="E32" s="55"/>
      <c r="F32" s="56" t="s">
        <v>247</v>
      </c>
      <c r="G32" s="183" t="s">
        <v>7</v>
      </c>
      <c r="H32" s="183"/>
      <c r="I32" s="183"/>
      <c r="J32" s="183"/>
      <c r="K32" s="183"/>
      <c r="L32" s="183"/>
      <c r="M32" s="183"/>
      <c r="N32" s="183"/>
    </row>
    <row r="33" spans="2:14" ht="15">
      <c r="B33" s="57" t="s">
        <v>248</v>
      </c>
      <c r="C33" s="184" t="s">
        <v>294</v>
      </c>
      <c r="D33" s="184"/>
      <c r="E33" s="58"/>
      <c r="F33" s="59" t="s">
        <v>250</v>
      </c>
      <c r="G33" s="185" t="s">
        <v>256</v>
      </c>
      <c r="H33" s="185"/>
      <c r="I33" s="185"/>
      <c r="J33" s="185"/>
      <c r="K33" s="185"/>
      <c r="L33" s="185"/>
      <c r="M33" s="185"/>
      <c r="N33" s="185"/>
    </row>
    <row r="34" spans="2:14" ht="15">
      <c r="B34" s="60" t="s">
        <v>252</v>
      </c>
      <c r="C34" s="186" t="s">
        <v>292</v>
      </c>
      <c r="D34" s="186"/>
      <c r="E34" s="58"/>
      <c r="F34" s="61" t="s">
        <v>254</v>
      </c>
      <c r="G34" s="187" t="s">
        <v>249</v>
      </c>
      <c r="H34" s="187"/>
      <c r="I34" s="187"/>
      <c r="J34" s="187"/>
      <c r="K34" s="187"/>
      <c r="L34" s="187"/>
      <c r="M34" s="187"/>
      <c r="N34" s="187"/>
    </row>
    <row r="35" spans="2:14" ht="15">
      <c r="B35" s="60" t="s">
        <v>255</v>
      </c>
      <c r="C35" s="186" t="s">
        <v>296</v>
      </c>
      <c r="D35" s="186"/>
      <c r="E35" s="58"/>
      <c r="F35" s="62" t="s">
        <v>257</v>
      </c>
      <c r="G35" s="187" t="s">
        <v>312</v>
      </c>
      <c r="H35" s="187"/>
      <c r="I35" s="187"/>
      <c r="J35" s="187"/>
      <c r="K35" s="187"/>
      <c r="L35" s="187"/>
      <c r="M35" s="187"/>
      <c r="N35" s="187"/>
    </row>
    <row r="36" spans="2:14" ht="15.75">
      <c r="B36" s="44"/>
      <c r="C36" s="43"/>
      <c r="D36" s="43"/>
      <c r="E36" s="43"/>
      <c r="F36" s="50"/>
      <c r="G36" s="63"/>
      <c r="H36" s="63"/>
      <c r="I36" s="63"/>
      <c r="J36" s="43"/>
      <c r="K36" s="43"/>
      <c r="L36" s="43"/>
      <c r="M36" s="64"/>
      <c r="N36" s="65"/>
    </row>
    <row r="37" spans="2:14" ht="15.75">
      <c r="B37" s="66" t="s">
        <v>259</v>
      </c>
      <c r="C37" s="43"/>
      <c r="D37" s="43"/>
      <c r="E37" s="43"/>
      <c r="F37" s="61">
        <v>1</v>
      </c>
      <c r="G37" s="61">
        <v>2</v>
      </c>
      <c r="H37" s="61">
        <v>3</v>
      </c>
      <c r="I37" s="61">
        <v>4</v>
      </c>
      <c r="J37" s="61">
        <v>5</v>
      </c>
      <c r="K37" s="188" t="s">
        <v>194</v>
      </c>
      <c r="L37" s="188"/>
      <c r="M37" s="61" t="s">
        <v>260</v>
      </c>
      <c r="N37" s="67" t="s">
        <v>261</v>
      </c>
    </row>
    <row r="38" spans="2:14" ht="15">
      <c r="B38" s="68" t="s">
        <v>262</v>
      </c>
      <c r="C38" s="69" t="str">
        <f>IF(C33&gt;"",C33,"")</f>
        <v>Vesalainen Rasmus</v>
      </c>
      <c r="D38" s="69" t="str">
        <f>IF(G33&gt;"",G33,"")</f>
        <v>Pullinen Leonid</v>
      </c>
      <c r="E38" s="70"/>
      <c r="F38" s="71">
        <v>1</v>
      </c>
      <c r="G38" s="71">
        <v>8</v>
      </c>
      <c r="H38" s="71">
        <v>7</v>
      </c>
      <c r="I38" s="71"/>
      <c r="J38" s="71"/>
      <c r="K38" s="72">
        <f>IF(ISBLANK(F38),"",COUNTIF(F38:J38,"&gt;=0"))</f>
        <v>3</v>
      </c>
      <c r="L38" s="72">
        <f>IF(ISBLANK(F38),"",(IF(LEFT(F38,1)="-",1,0)+IF(LEFT(G38,1)="-",1,0)+IF(LEFT(H38,1)="-",1,0)+IF(LEFT(I38,1)="-",1,0)+IF(LEFT(J38,1)="-",1,0)))</f>
        <v>0</v>
      </c>
      <c r="M38" s="73">
        <f aca="true" t="shared" si="1" ref="M38:N42">IF(K38=3,1,"")</f>
        <v>1</v>
      </c>
      <c r="N38" s="74">
        <f t="shared" si="1"/>
      </c>
    </row>
    <row r="39" spans="2:14" ht="15">
      <c r="B39" s="68" t="s">
        <v>263</v>
      </c>
      <c r="C39" s="69" t="str">
        <f>IF(C34&gt;"",C34,"")</f>
        <v>Vesalainen Matias</v>
      </c>
      <c r="D39" s="69" t="str">
        <f>IF(G34&gt;"",G34,"")</f>
        <v>Kahlos Juho</v>
      </c>
      <c r="E39" s="70"/>
      <c r="F39" s="71">
        <v>-8</v>
      </c>
      <c r="G39" s="71">
        <v>-9</v>
      </c>
      <c r="H39" s="71">
        <v>5</v>
      </c>
      <c r="I39" s="71">
        <v>-12</v>
      </c>
      <c r="J39" s="71"/>
      <c r="K39" s="72">
        <f>IF(ISBLANK(F39),"",COUNTIF(F39:J39,"&gt;=0"))</f>
        <v>1</v>
      </c>
      <c r="L39" s="72">
        <f>IF(ISBLANK(F39),"",(IF(LEFT(F39,1)="-",1,0)+IF(LEFT(G39,1)="-",1,0)+IF(LEFT(H39,1)="-",1,0)+IF(LEFT(I39,1)="-",1,0)+IF(LEFT(J39,1)="-",1,0)))</f>
        <v>3</v>
      </c>
      <c r="M39" s="73">
        <f t="shared" si="1"/>
      </c>
      <c r="N39" s="74">
        <f t="shared" si="1"/>
        <v>1</v>
      </c>
    </row>
    <row r="40" spans="2:14" ht="15">
      <c r="B40" s="68" t="s">
        <v>264</v>
      </c>
      <c r="C40" s="69" t="str">
        <f>IF(C35&gt;"",C35,"")</f>
        <v>Kanasuo Martti</v>
      </c>
      <c r="D40" s="69" t="str">
        <f>IF(G35&gt;"",G35,"")</f>
        <v>Koivumäki Jimi</v>
      </c>
      <c r="E40" s="70"/>
      <c r="F40" s="71">
        <v>-3</v>
      </c>
      <c r="G40" s="71">
        <v>-2</v>
      </c>
      <c r="H40" s="71">
        <v>-3</v>
      </c>
      <c r="I40" s="71"/>
      <c r="J40" s="71"/>
      <c r="K40" s="72">
        <f>IF(ISBLANK(F40),"",COUNTIF(F40:J40,"&gt;=0"))</f>
        <v>0</v>
      </c>
      <c r="L40" s="72">
        <f>IF(ISBLANK(F40),"",(IF(LEFT(F40,1)="-",1,0)+IF(LEFT(G40,1)="-",1,0)+IF(LEFT(H40,1)="-",1,0)+IF(LEFT(I40,1)="-",1,0)+IF(LEFT(J40,1)="-",1,0)))</f>
        <v>3</v>
      </c>
      <c r="M40" s="73">
        <f t="shared" si="1"/>
      </c>
      <c r="N40" s="74">
        <f t="shared" si="1"/>
        <v>1</v>
      </c>
    </row>
    <row r="41" spans="2:14" ht="15">
      <c r="B41" s="68" t="s">
        <v>265</v>
      </c>
      <c r="C41" s="69" t="str">
        <f>IF(C33&gt;"",C33,"")</f>
        <v>Vesalainen Rasmus</v>
      </c>
      <c r="D41" s="69" t="str">
        <f>IF(G34&gt;"",G34,"")</f>
        <v>Kahlos Juho</v>
      </c>
      <c r="E41" s="70"/>
      <c r="F41" s="71">
        <v>-9</v>
      </c>
      <c r="G41" s="71">
        <v>8</v>
      </c>
      <c r="H41" s="71">
        <v>-10</v>
      </c>
      <c r="I41" s="71">
        <v>10</v>
      </c>
      <c r="J41" s="71">
        <v>10</v>
      </c>
      <c r="K41" s="72">
        <f>IF(ISBLANK(F41),"",COUNTIF(F41:J41,"&gt;=0"))</f>
        <v>3</v>
      </c>
      <c r="L41" s="72">
        <f>IF(ISBLANK(F41),"",(IF(LEFT(F41,1)="-",1,0)+IF(LEFT(G41,1)="-",1,0)+IF(LEFT(H41,1)="-",1,0)+IF(LEFT(I41,1)="-",1,0)+IF(LEFT(J41,1)="-",1,0)))</f>
        <v>2</v>
      </c>
      <c r="M41" s="73">
        <f t="shared" si="1"/>
        <v>1</v>
      </c>
      <c r="N41" s="74">
        <f t="shared" si="1"/>
      </c>
    </row>
    <row r="42" spans="2:14" ht="15">
      <c r="B42" s="68" t="s">
        <v>266</v>
      </c>
      <c r="C42" s="69" t="str">
        <f>IF(C34&gt;"",C34,"")</f>
        <v>Vesalainen Matias</v>
      </c>
      <c r="D42" s="69" t="str">
        <f>IF(G33&gt;"",G33,"")</f>
        <v>Pullinen Leonid</v>
      </c>
      <c r="E42" s="70"/>
      <c r="F42" s="71">
        <v>-9</v>
      </c>
      <c r="G42" s="71">
        <v>-6</v>
      </c>
      <c r="H42" s="71">
        <v>5</v>
      </c>
      <c r="I42" s="71">
        <v>5</v>
      </c>
      <c r="J42" s="71">
        <v>-9</v>
      </c>
      <c r="K42" s="72">
        <f>IF(ISBLANK(F42),"",COUNTIF(F42:J42,"&gt;=0"))</f>
        <v>2</v>
      </c>
      <c r="L42" s="72">
        <f>IF(ISBLANK(F42),"",(IF(LEFT(F42,1)="-",1,0)+IF(LEFT(G42,1)="-",1,0)+IF(LEFT(H42,1)="-",1,0)+IF(LEFT(I42,1)="-",1,0)+IF(LEFT(J42,1)="-",1,0)))</f>
        <v>3</v>
      </c>
      <c r="M42" s="73">
        <f t="shared" si="1"/>
      </c>
      <c r="N42" s="74">
        <f t="shared" si="1"/>
        <v>1</v>
      </c>
    </row>
    <row r="43" spans="2:14" ht="15.75">
      <c r="B43" s="44"/>
      <c r="C43" s="43"/>
      <c r="D43" s="43"/>
      <c r="E43" s="43"/>
      <c r="F43" s="43"/>
      <c r="G43" s="43"/>
      <c r="H43" s="43"/>
      <c r="I43" s="189" t="s">
        <v>267</v>
      </c>
      <c r="J43" s="189"/>
      <c r="K43" s="75">
        <f>SUM(K38:K42)</f>
        <v>9</v>
      </c>
      <c r="L43" s="75">
        <f>SUM(L38:L42)</f>
        <v>11</v>
      </c>
      <c r="M43" s="75">
        <f>SUM(M38:M42)</f>
        <v>2</v>
      </c>
      <c r="N43" s="76">
        <f>SUM(N38:N42)</f>
        <v>3</v>
      </c>
    </row>
    <row r="44" spans="2:14" ht="15.75">
      <c r="B44" s="77" t="s">
        <v>268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65"/>
    </row>
    <row r="45" spans="2:14" ht="15.75">
      <c r="B45" s="78" t="s">
        <v>269</v>
      </c>
      <c r="C45" s="79"/>
      <c r="D45" s="79" t="s">
        <v>270</v>
      </c>
      <c r="E45" s="79"/>
      <c r="F45" s="79"/>
      <c r="G45" s="79" t="s">
        <v>208</v>
      </c>
      <c r="H45" s="79"/>
      <c r="I45" s="79"/>
      <c r="J45" s="80" t="s">
        <v>271</v>
      </c>
      <c r="K45" s="43"/>
      <c r="L45" s="43"/>
      <c r="M45" s="43"/>
      <c r="N45" s="65"/>
    </row>
    <row r="46" spans="2:14" ht="18.75" thickBot="1">
      <c r="B46" s="44"/>
      <c r="C46" s="43"/>
      <c r="D46" s="43"/>
      <c r="E46" s="43"/>
      <c r="F46" s="43"/>
      <c r="G46" s="43"/>
      <c r="H46" s="43"/>
      <c r="I46" s="43"/>
      <c r="J46" s="190" t="str">
        <f>IF(M43=3,C32,IF(N43=3,G32,""))</f>
        <v>TIP-70</v>
      </c>
      <c r="K46" s="190"/>
      <c r="L46" s="190"/>
      <c r="M46" s="190"/>
      <c r="N46" s="190"/>
    </row>
    <row r="47" spans="2:14" ht="18.75" thickBot="1">
      <c r="B47" s="81"/>
      <c r="C47" s="82"/>
      <c r="D47" s="82"/>
      <c r="E47" s="82"/>
      <c r="F47" s="82"/>
      <c r="G47" s="82"/>
      <c r="H47" s="82"/>
      <c r="I47" s="82"/>
      <c r="J47" s="83"/>
      <c r="K47" s="83"/>
      <c r="L47" s="83"/>
      <c r="M47" s="83"/>
      <c r="N47" s="84"/>
    </row>
    <row r="48" ht="15.75" thickTop="1">
      <c r="B48" s="85"/>
    </row>
    <row r="49" ht="15">
      <c r="B49" s="85"/>
    </row>
    <row r="50" spans="2:4" ht="15">
      <c r="B50" s="85"/>
      <c r="D50" s="39" t="s">
        <v>313</v>
      </c>
    </row>
    <row r="51" ht="15.75" thickBot="1"/>
    <row r="52" spans="2:14" ht="16.5" thickTop="1">
      <c r="B52" s="37"/>
      <c r="C52" s="38"/>
      <c r="D52" s="38"/>
      <c r="E52" s="38"/>
      <c r="F52" s="173" t="s">
        <v>236</v>
      </c>
      <c r="G52" s="173"/>
      <c r="H52" s="174" t="s">
        <v>237</v>
      </c>
      <c r="I52" s="174"/>
      <c r="J52" s="174"/>
      <c r="K52" s="174"/>
      <c r="L52" s="174"/>
      <c r="M52" s="174"/>
      <c r="N52" s="174"/>
    </row>
    <row r="53" spans="2:14" ht="15.75">
      <c r="B53" s="40"/>
      <c r="C53" s="41" t="s">
        <v>238</v>
      </c>
      <c r="D53" s="42"/>
      <c r="E53" s="43"/>
      <c r="F53" s="175" t="s">
        <v>239</v>
      </c>
      <c r="G53" s="175"/>
      <c r="H53" s="176" t="s">
        <v>240</v>
      </c>
      <c r="I53" s="176"/>
      <c r="J53" s="176"/>
      <c r="K53" s="176"/>
      <c r="L53" s="176"/>
      <c r="M53" s="176"/>
      <c r="N53" s="176"/>
    </row>
    <row r="54" spans="2:14" ht="15.75">
      <c r="B54" s="44"/>
      <c r="C54" s="45"/>
      <c r="D54" s="43"/>
      <c r="E54" s="43"/>
      <c r="F54" s="177" t="s">
        <v>241</v>
      </c>
      <c r="G54" s="177"/>
      <c r="H54" s="178" t="s">
        <v>242</v>
      </c>
      <c r="I54" s="178"/>
      <c r="J54" s="178"/>
      <c r="K54" s="178"/>
      <c r="L54" s="178"/>
      <c r="M54" s="178"/>
      <c r="N54" s="178"/>
    </row>
    <row r="55" spans="2:14" ht="21" thickBot="1">
      <c r="B55" s="46"/>
      <c r="C55" s="47" t="s">
        <v>243</v>
      </c>
      <c r="D55" s="43"/>
      <c r="E55" s="43"/>
      <c r="F55" s="179" t="s">
        <v>244</v>
      </c>
      <c r="G55" s="179"/>
      <c r="H55" s="180">
        <v>45416</v>
      </c>
      <c r="I55" s="180"/>
      <c r="J55" s="180"/>
      <c r="K55" s="48" t="s">
        <v>245</v>
      </c>
      <c r="L55" s="181"/>
      <c r="M55" s="181"/>
      <c r="N55" s="181"/>
    </row>
    <row r="56" spans="2:14" ht="16.5" thickTop="1">
      <c r="B56" s="49"/>
      <c r="C56" s="43"/>
      <c r="D56" s="43"/>
      <c r="E56" s="43"/>
      <c r="F56" s="50"/>
      <c r="G56" s="43"/>
      <c r="H56" s="43"/>
      <c r="I56" s="51"/>
      <c r="J56" s="52"/>
      <c r="K56" s="52"/>
      <c r="L56" s="52"/>
      <c r="M56" s="52"/>
      <c r="N56" s="53"/>
    </row>
    <row r="57" spans="2:14" ht="16.5" thickBot="1">
      <c r="B57" s="54" t="s">
        <v>246</v>
      </c>
      <c r="C57" s="182" t="s">
        <v>35</v>
      </c>
      <c r="D57" s="182"/>
      <c r="E57" s="55"/>
      <c r="F57" s="56" t="s">
        <v>247</v>
      </c>
      <c r="G57" s="183" t="s">
        <v>7</v>
      </c>
      <c r="H57" s="183"/>
      <c r="I57" s="183"/>
      <c r="J57" s="183"/>
      <c r="K57" s="183"/>
      <c r="L57" s="183"/>
      <c r="M57" s="183"/>
      <c r="N57" s="183"/>
    </row>
    <row r="58" spans="2:14" ht="15">
      <c r="B58" s="57" t="s">
        <v>248</v>
      </c>
      <c r="C58" s="184" t="s">
        <v>309</v>
      </c>
      <c r="D58" s="184"/>
      <c r="E58" s="58"/>
      <c r="F58" s="59" t="s">
        <v>250</v>
      </c>
      <c r="G58" s="185" t="s">
        <v>256</v>
      </c>
      <c r="H58" s="185"/>
      <c r="I58" s="185"/>
      <c r="J58" s="185"/>
      <c r="K58" s="185"/>
      <c r="L58" s="185"/>
      <c r="M58" s="185"/>
      <c r="N58" s="185"/>
    </row>
    <row r="59" spans="2:14" ht="15">
      <c r="B59" s="60" t="s">
        <v>252</v>
      </c>
      <c r="C59" s="186" t="s">
        <v>307</v>
      </c>
      <c r="D59" s="186"/>
      <c r="E59" s="58"/>
      <c r="F59" s="61" t="s">
        <v>254</v>
      </c>
      <c r="G59" s="187" t="s">
        <v>249</v>
      </c>
      <c r="H59" s="187"/>
      <c r="I59" s="187"/>
      <c r="J59" s="187"/>
      <c r="K59" s="187"/>
      <c r="L59" s="187"/>
      <c r="M59" s="187"/>
      <c r="N59" s="187"/>
    </row>
    <row r="60" spans="2:14" ht="15">
      <c r="B60" s="60" t="s">
        <v>255</v>
      </c>
      <c r="C60" s="186" t="s">
        <v>310</v>
      </c>
      <c r="D60" s="186"/>
      <c r="E60" s="58"/>
      <c r="F60" s="62" t="s">
        <v>257</v>
      </c>
      <c r="G60" s="187" t="s">
        <v>312</v>
      </c>
      <c r="H60" s="187"/>
      <c r="I60" s="187"/>
      <c r="J60" s="187"/>
      <c r="K60" s="187"/>
      <c r="L60" s="187"/>
      <c r="M60" s="187"/>
      <c r="N60" s="187"/>
    </row>
    <row r="61" spans="2:14" ht="15.75">
      <c r="B61" s="44"/>
      <c r="C61" s="43"/>
      <c r="D61" s="43"/>
      <c r="E61" s="43"/>
      <c r="F61" s="50"/>
      <c r="G61" s="63"/>
      <c r="H61" s="63"/>
      <c r="I61" s="63"/>
      <c r="J61" s="43"/>
      <c r="K61" s="43"/>
      <c r="L61" s="43"/>
      <c r="M61" s="64"/>
      <c r="N61" s="65"/>
    </row>
    <row r="62" spans="2:14" ht="15.75">
      <c r="B62" s="66" t="s">
        <v>259</v>
      </c>
      <c r="C62" s="43"/>
      <c r="D62" s="43"/>
      <c r="E62" s="43"/>
      <c r="F62" s="61">
        <v>1</v>
      </c>
      <c r="G62" s="61">
        <v>2</v>
      </c>
      <c r="H62" s="61">
        <v>3</v>
      </c>
      <c r="I62" s="61">
        <v>4</v>
      </c>
      <c r="J62" s="61">
        <v>5</v>
      </c>
      <c r="K62" s="188" t="s">
        <v>194</v>
      </c>
      <c r="L62" s="188"/>
      <c r="M62" s="61" t="s">
        <v>260</v>
      </c>
      <c r="N62" s="67" t="s">
        <v>261</v>
      </c>
    </row>
    <row r="63" spans="2:14" ht="15">
      <c r="B63" s="68" t="s">
        <v>262</v>
      </c>
      <c r="C63" s="69" t="str">
        <f>IF(C58&gt;"",C58,"")</f>
        <v>Räsänen Aleksi</v>
      </c>
      <c r="D63" s="69" t="str">
        <f>IF(G58&gt;"",G58,"")</f>
        <v>Pullinen Leonid</v>
      </c>
      <c r="E63" s="70"/>
      <c r="F63" s="71">
        <v>4</v>
      </c>
      <c r="G63" s="71">
        <v>5</v>
      </c>
      <c r="H63" s="71">
        <v>5</v>
      </c>
      <c r="I63" s="71"/>
      <c r="J63" s="71"/>
      <c r="K63" s="72">
        <f>IF(ISBLANK(F63),"",COUNTIF(F63:J63,"&gt;=0"))</f>
        <v>3</v>
      </c>
      <c r="L63" s="72">
        <f>IF(ISBLANK(F63),"",(IF(LEFT(F63,1)="-",1,0)+IF(LEFT(G63,1)="-",1,0)+IF(LEFT(H63,1)="-",1,0)+IF(LEFT(I63,1)="-",1,0)+IF(LEFT(J63,1)="-",1,0)))</f>
        <v>0</v>
      </c>
      <c r="M63" s="73">
        <f aca="true" t="shared" si="2" ref="M63:N67">IF(K63=3,1,"")</f>
        <v>1</v>
      </c>
      <c r="N63" s="74">
        <f t="shared" si="2"/>
      </c>
    </row>
    <row r="64" spans="2:14" ht="15">
      <c r="B64" s="68" t="s">
        <v>263</v>
      </c>
      <c r="C64" s="69" t="str">
        <f>IF(C59&gt;"",C59,"")</f>
        <v>Lehtola Lassi</v>
      </c>
      <c r="D64" s="69" t="str">
        <f>IF(G59&gt;"",G59,"")</f>
        <v>Kahlos Juho</v>
      </c>
      <c r="E64" s="70"/>
      <c r="F64" s="71">
        <v>8</v>
      </c>
      <c r="G64" s="71">
        <v>7</v>
      </c>
      <c r="H64" s="71">
        <v>6</v>
      </c>
      <c r="I64" s="71"/>
      <c r="J64" s="71"/>
      <c r="K64" s="72">
        <f>IF(ISBLANK(F64),"",COUNTIF(F64:J64,"&gt;=0"))</f>
        <v>3</v>
      </c>
      <c r="L64" s="72">
        <f>IF(ISBLANK(F64),"",(IF(LEFT(F64,1)="-",1,0)+IF(LEFT(G64,1)="-",1,0)+IF(LEFT(H64,1)="-",1,0)+IF(LEFT(I64,1)="-",1,0)+IF(LEFT(J64,1)="-",1,0)))</f>
        <v>0</v>
      </c>
      <c r="M64" s="73">
        <f t="shared" si="2"/>
        <v>1</v>
      </c>
      <c r="N64" s="74">
        <f t="shared" si="2"/>
      </c>
    </row>
    <row r="65" spans="2:14" ht="15">
      <c r="B65" s="68" t="s">
        <v>264</v>
      </c>
      <c r="C65" s="69" t="str">
        <f>IF(C60&gt;"",C60,"")</f>
        <v>Sell Ilari</v>
      </c>
      <c r="D65" s="69" t="str">
        <f>IF(G60&gt;"",G60,"")</f>
        <v>Koivumäki Jimi</v>
      </c>
      <c r="E65" s="70"/>
      <c r="F65" s="71">
        <v>-3</v>
      </c>
      <c r="G65" s="71">
        <v>8</v>
      </c>
      <c r="H65" s="71">
        <v>-9</v>
      </c>
      <c r="I65" s="71">
        <v>-2</v>
      </c>
      <c r="J65" s="71"/>
      <c r="K65" s="72">
        <f>IF(ISBLANK(F65),"",COUNTIF(F65:J65,"&gt;=0"))</f>
        <v>1</v>
      </c>
      <c r="L65" s="72">
        <f>IF(ISBLANK(F65),"",(IF(LEFT(F65,1)="-",1,0)+IF(LEFT(G65,1)="-",1,0)+IF(LEFT(H65,1)="-",1,0)+IF(LEFT(I65,1)="-",1,0)+IF(LEFT(J65,1)="-",1,0)))</f>
        <v>3</v>
      </c>
      <c r="M65" s="73">
        <f t="shared" si="2"/>
      </c>
      <c r="N65" s="74">
        <f t="shared" si="2"/>
        <v>1</v>
      </c>
    </row>
    <row r="66" spans="2:14" ht="15">
      <c r="B66" s="68" t="s">
        <v>265</v>
      </c>
      <c r="C66" s="69" t="str">
        <f>IF(C58&gt;"",C58,"")</f>
        <v>Räsänen Aleksi</v>
      </c>
      <c r="D66" s="69" t="str">
        <f>IF(G59&gt;"",G59,"")</f>
        <v>Kahlos Juho</v>
      </c>
      <c r="E66" s="70"/>
      <c r="F66" s="71">
        <v>-9</v>
      </c>
      <c r="G66" s="71">
        <v>8</v>
      </c>
      <c r="H66" s="71">
        <v>11</v>
      </c>
      <c r="I66" s="71">
        <v>6</v>
      </c>
      <c r="J66" s="71"/>
      <c r="K66" s="72">
        <f>IF(ISBLANK(F66),"",COUNTIF(F66:J66,"&gt;=0"))</f>
        <v>3</v>
      </c>
      <c r="L66" s="72">
        <f>IF(ISBLANK(F66),"",(IF(LEFT(F66,1)="-",1,0)+IF(LEFT(G66,1)="-",1,0)+IF(LEFT(H66,1)="-",1,0)+IF(LEFT(I66,1)="-",1,0)+IF(LEFT(J66,1)="-",1,0)))</f>
        <v>1</v>
      </c>
      <c r="M66" s="73">
        <f t="shared" si="2"/>
        <v>1</v>
      </c>
      <c r="N66" s="74">
        <f t="shared" si="2"/>
      </c>
    </row>
    <row r="67" spans="2:14" ht="15">
      <c r="B67" s="68" t="s">
        <v>266</v>
      </c>
      <c r="C67" s="69" t="str">
        <f>IF(C59&gt;"",C59,"")</f>
        <v>Lehtola Lassi</v>
      </c>
      <c r="D67" s="69" t="str">
        <f>IF(G58&gt;"",G58,"")</f>
        <v>Pullinen Leonid</v>
      </c>
      <c r="E67" s="70"/>
      <c r="F67" s="71"/>
      <c r="G67" s="71"/>
      <c r="H67" s="71"/>
      <c r="I67" s="71"/>
      <c r="J67" s="71"/>
      <c r="K67" s="72">
        <f>IF(ISBLANK(F67),"",COUNTIF(F67:J67,"&gt;=0"))</f>
      </c>
      <c r="L67" s="72">
        <f>IF(ISBLANK(F67),"",(IF(LEFT(F67,1)="-",1,0)+IF(LEFT(G67,1)="-",1,0)+IF(LEFT(H67,1)="-",1,0)+IF(LEFT(I67,1)="-",1,0)+IF(LEFT(J67,1)="-",1,0)))</f>
      </c>
      <c r="M67" s="73">
        <f t="shared" si="2"/>
      </c>
      <c r="N67" s="74">
        <f t="shared" si="2"/>
      </c>
    </row>
    <row r="68" spans="2:14" ht="15.75">
      <c r="B68" s="44"/>
      <c r="C68" s="43"/>
      <c r="D68" s="43"/>
      <c r="E68" s="43"/>
      <c r="F68" s="43"/>
      <c r="G68" s="43"/>
      <c r="H68" s="43"/>
      <c r="I68" s="189" t="s">
        <v>267</v>
      </c>
      <c r="J68" s="189"/>
      <c r="K68" s="75">
        <f>SUM(K63:K67)</f>
        <v>10</v>
      </c>
      <c r="L68" s="75">
        <f>SUM(L63:L67)</f>
        <v>4</v>
      </c>
      <c r="M68" s="75">
        <f>SUM(M63:M67)</f>
        <v>3</v>
      </c>
      <c r="N68" s="76">
        <f>SUM(N63:N67)</f>
        <v>1</v>
      </c>
    </row>
    <row r="69" spans="2:14" ht="15.75">
      <c r="B69" s="77" t="s">
        <v>268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65"/>
    </row>
    <row r="70" spans="2:14" ht="15.75">
      <c r="B70" s="78" t="s">
        <v>269</v>
      </c>
      <c r="C70" s="79"/>
      <c r="D70" s="79" t="s">
        <v>270</v>
      </c>
      <c r="E70" s="79"/>
      <c r="F70" s="79"/>
      <c r="G70" s="79" t="s">
        <v>208</v>
      </c>
      <c r="H70" s="79"/>
      <c r="I70" s="79"/>
      <c r="J70" s="80" t="s">
        <v>271</v>
      </c>
      <c r="K70" s="43"/>
      <c r="L70" s="43"/>
      <c r="M70" s="43"/>
      <c r="N70" s="65"/>
    </row>
    <row r="71" spans="2:14" ht="18.75" thickBot="1">
      <c r="B71" s="44"/>
      <c r="C71" s="43"/>
      <c r="D71" s="43"/>
      <c r="E71" s="43"/>
      <c r="F71" s="43"/>
      <c r="G71" s="43"/>
      <c r="H71" s="43"/>
      <c r="I71" s="43"/>
      <c r="J71" s="190" t="str">
        <f>IF(M68=3,C57,IF(N68=3,G57,""))</f>
        <v>PT Espoo</v>
      </c>
      <c r="K71" s="190"/>
      <c r="L71" s="190"/>
      <c r="M71" s="190"/>
      <c r="N71" s="190"/>
    </row>
    <row r="72" spans="2:14" ht="18.75" thickBot="1">
      <c r="B72" s="81"/>
      <c r="C72" s="82"/>
      <c r="D72" s="82"/>
      <c r="E72" s="82"/>
      <c r="F72" s="82"/>
      <c r="G72" s="82"/>
      <c r="H72" s="82"/>
      <c r="I72" s="82"/>
      <c r="J72" s="83"/>
      <c r="K72" s="83"/>
      <c r="L72" s="83"/>
      <c r="M72" s="83"/>
      <c r="N72" s="84"/>
    </row>
    <row r="73" ht="15.75" thickTop="1">
      <c r="B73" s="85"/>
    </row>
    <row r="74" ht="15">
      <c r="B74" s="85"/>
    </row>
    <row r="75" ht="15">
      <c r="B75" s="85"/>
    </row>
  </sheetData>
  <sheetProtection/>
  <mergeCells count="60">
    <mergeCell ref="J71:N71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53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58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376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20"/>
    </row>
    <row r="7" spans="1:8" ht="13.5" customHeight="1">
      <c r="A7" s="18" t="s">
        <v>5</v>
      </c>
      <c r="B7" s="18" t="s">
        <v>59</v>
      </c>
      <c r="C7" s="18" t="s">
        <v>60</v>
      </c>
      <c r="D7" s="18" t="s">
        <v>60</v>
      </c>
      <c r="E7" s="19" t="s">
        <v>60</v>
      </c>
      <c r="F7" s="6"/>
      <c r="G7" s="6"/>
      <c r="H7" s="20"/>
    </row>
    <row r="8" spans="1:8" ht="13.5" customHeight="1">
      <c r="A8" s="18" t="s">
        <v>8</v>
      </c>
      <c r="B8" s="18"/>
      <c r="C8" s="18"/>
      <c r="D8" s="18"/>
      <c r="E8" s="21"/>
      <c r="F8" s="19" t="s">
        <v>13</v>
      </c>
      <c r="G8" s="6"/>
      <c r="H8" s="20"/>
    </row>
    <row r="9" spans="1:8" ht="13.5" customHeight="1">
      <c r="A9" s="17" t="s">
        <v>9</v>
      </c>
      <c r="B9" s="17" t="s">
        <v>61</v>
      </c>
      <c r="C9" s="17" t="s">
        <v>13</v>
      </c>
      <c r="D9" s="17" t="s">
        <v>13</v>
      </c>
      <c r="E9" s="22" t="s">
        <v>13</v>
      </c>
      <c r="F9" s="21" t="s">
        <v>57</v>
      </c>
      <c r="G9" s="5"/>
      <c r="H9" s="20"/>
    </row>
    <row r="10" spans="1:8" ht="13.5" customHeight="1">
      <c r="A10" s="17" t="s">
        <v>15</v>
      </c>
      <c r="B10" s="17" t="s">
        <v>62</v>
      </c>
      <c r="C10" s="17" t="s">
        <v>63</v>
      </c>
      <c r="D10" s="17" t="s">
        <v>25</v>
      </c>
      <c r="E10" s="23" t="s">
        <v>57</v>
      </c>
      <c r="F10" s="1"/>
      <c r="G10" s="22" t="s">
        <v>13</v>
      </c>
      <c r="H10" s="25"/>
    </row>
    <row r="11" spans="1:8" ht="13.5" customHeight="1">
      <c r="A11" s="18" t="s">
        <v>18</v>
      </c>
      <c r="B11" s="18" t="s">
        <v>64</v>
      </c>
      <c r="C11" s="18" t="s">
        <v>65</v>
      </c>
      <c r="D11" s="18" t="s">
        <v>35</v>
      </c>
      <c r="E11" s="19" t="s">
        <v>66</v>
      </c>
      <c r="F11" s="1"/>
      <c r="G11" s="21" t="s">
        <v>57</v>
      </c>
      <c r="H11" s="25"/>
    </row>
    <row r="12" spans="1:8" ht="13.5" customHeight="1">
      <c r="A12" s="18" t="s">
        <v>22</v>
      </c>
      <c r="B12" s="18" t="s">
        <v>67</v>
      </c>
      <c r="C12" s="18" t="s">
        <v>66</v>
      </c>
      <c r="D12" s="18" t="s">
        <v>66</v>
      </c>
      <c r="E12" s="21" t="s">
        <v>57</v>
      </c>
      <c r="F12" s="22" t="s">
        <v>38</v>
      </c>
      <c r="G12" s="5"/>
      <c r="H12" s="20"/>
    </row>
    <row r="13" spans="1:8" ht="13.5" customHeight="1">
      <c r="A13" s="17" t="s">
        <v>27</v>
      </c>
      <c r="B13" s="17" t="s">
        <v>68</v>
      </c>
      <c r="C13" s="17" t="s">
        <v>38</v>
      </c>
      <c r="D13" s="17" t="s">
        <v>7</v>
      </c>
      <c r="E13" s="22" t="s">
        <v>38</v>
      </c>
      <c r="F13" s="23" t="s">
        <v>55</v>
      </c>
      <c r="G13" s="6"/>
      <c r="H13" s="20"/>
    </row>
    <row r="14" spans="1:8" ht="13.5" customHeight="1">
      <c r="A14" s="17" t="s">
        <v>31</v>
      </c>
      <c r="B14" s="17" t="s">
        <v>69</v>
      </c>
      <c r="C14" s="17" t="s">
        <v>70</v>
      </c>
      <c r="D14" s="17" t="s">
        <v>70</v>
      </c>
      <c r="E14" s="23" t="s">
        <v>57</v>
      </c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50"/>
  <sheetViews>
    <sheetView zoomScalePageLayoutView="0" workbookViewId="0" topLeftCell="A1">
      <selection activeCell="P2" sqref="P2"/>
    </sheetView>
  </sheetViews>
  <sheetFormatPr defaultColWidth="8.8515625" defaultRowHeight="12.75"/>
  <cols>
    <col min="1" max="1" width="2.7109375" style="39" customWidth="1"/>
    <col min="2" max="2" width="7.28125" style="39" customWidth="1"/>
    <col min="3" max="3" width="18.421875" style="39" customWidth="1"/>
    <col min="4" max="4" width="20.7109375" style="39" customWidth="1"/>
    <col min="5" max="5" width="2.28125" style="39" customWidth="1"/>
    <col min="6" max="10" width="5.7109375" style="39" customWidth="1"/>
    <col min="11" max="11" width="4.28125" style="39" customWidth="1"/>
    <col min="12" max="12" width="4.140625" style="39" customWidth="1"/>
    <col min="13" max="14" width="5.7109375" style="39" customWidth="1"/>
    <col min="15" max="16384" width="8.8515625" style="39" customWidth="1"/>
  </cols>
  <sheetData>
    <row r="1" ht="15.75" thickBot="1"/>
    <row r="2" spans="2:14" ht="16.5" thickTop="1">
      <c r="B2" s="37"/>
      <c r="C2" s="38"/>
      <c r="D2" s="38"/>
      <c r="E2" s="38"/>
      <c r="F2" s="173" t="s">
        <v>236</v>
      </c>
      <c r="G2" s="173"/>
      <c r="H2" s="174" t="s">
        <v>237</v>
      </c>
      <c r="I2" s="174"/>
      <c r="J2" s="174"/>
      <c r="K2" s="174"/>
      <c r="L2" s="174"/>
      <c r="M2" s="174"/>
      <c r="N2" s="174"/>
    </row>
    <row r="3" spans="2:14" ht="15.75">
      <c r="B3" s="40"/>
      <c r="C3" s="41" t="s">
        <v>238</v>
      </c>
      <c r="D3" s="42"/>
      <c r="E3" s="43"/>
      <c r="F3" s="175" t="s">
        <v>239</v>
      </c>
      <c r="G3" s="175"/>
      <c r="H3" s="176" t="s">
        <v>240</v>
      </c>
      <c r="I3" s="176"/>
      <c r="J3" s="176"/>
      <c r="K3" s="176"/>
      <c r="L3" s="176"/>
      <c r="M3" s="176"/>
      <c r="N3" s="176"/>
    </row>
    <row r="4" spans="2:14" ht="15.75">
      <c r="B4" s="44"/>
      <c r="C4" s="45"/>
      <c r="D4" s="43"/>
      <c r="E4" s="43"/>
      <c r="F4" s="177" t="s">
        <v>241</v>
      </c>
      <c r="G4" s="177"/>
      <c r="H4" s="178" t="s">
        <v>242</v>
      </c>
      <c r="I4" s="178"/>
      <c r="J4" s="178"/>
      <c r="K4" s="178"/>
      <c r="L4" s="178"/>
      <c r="M4" s="178"/>
      <c r="N4" s="178"/>
    </row>
    <row r="5" spans="2:14" ht="21" thickBot="1">
      <c r="B5" s="46"/>
      <c r="C5" s="47" t="s">
        <v>243</v>
      </c>
      <c r="D5" s="43"/>
      <c r="E5" s="43"/>
      <c r="F5" s="179" t="s">
        <v>244</v>
      </c>
      <c r="G5" s="179"/>
      <c r="H5" s="180">
        <v>45416</v>
      </c>
      <c r="I5" s="180"/>
      <c r="J5" s="180"/>
      <c r="K5" s="48" t="s">
        <v>245</v>
      </c>
      <c r="L5" s="181"/>
      <c r="M5" s="181"/>
      <c r="N5" s="181"/>
    </row>
    <row r="6" spans="2:14" ht="16.5" thickTop="1">
      <c r="B6" s="49"/>
      <c r="C6" s="43"/>
      <c r="D6" s="43"/>
      <c r="E6" s="43"/>
      <c r="F6" s="50"/>
      <c r="G6" s="43"/>
      <c r="H6" s="43"/>
      <c r="I6" s="51"/>
      <c r="J6" s="52"/>
      <c r="K6" s="52"/>
      <c r="L6" s="52"/>
      <c r="M6" s="52"/>
      <c r="N6" s="53"/>
    </row>
    <row r="7" spans="2:14" ht="16.5" thickBot="1">
      <c r="B7" s="54" t="s">
        <v>246</v>
      </c>
      <c r="C7" s="182" t="s">
        <v>63</v>
      </c>
      <c r="D7" s="182"/>
      <c r="E7" s="55"/>
      <c r="F7" s="56" t="s">
        <v>247</v>
      </c>
      <c r="G7" s="183" t="s">
        <v>13</v>
      </c>
      <c r="H7" s="183"/>
      <c r="I7" s="183"/>
      <c r="J7" s="183"/>
      <c r="K7" s="183"/>
      <c r="L7" s="183"/>
      <c r="M7" s="183"/>
      <c r="N7" s="183"/>
    </row>
    <row r="8" spans="2:14" ht="15">
      <c r="B8" s="57" t="s">
        <v>248</v>
      </c>
      <c r="C8" s="184" t="s">
        <v>300</v>
      </c>
      <c r="D8" s="184"/>
      <c r="E8" s="58"/>
      <c r="F8" s="59" t="s">
        <v>250</v>
      </c>
      <c r="G8" s="185" t="s">
        <v>314</v>
      </c>
      <c r="H8" s="185"/>
      <c r="I8" s="185"/>
      <c r="J8" s="185"/>
      <c r="K8" s="185"/>
      <c r="L8" s="185"/>
      <c r="M8" s="185"/>
      <c r="N8" s="185"/>
    </row>
    <row r="9" spans="2:14" ht="15">
      <c r="B9" s="60" t="s">
        <v>252</v>
      </c>
      <c r="C9" s="186" t="s">
        <v>298</v>
      </c>
      <c r="D9" s="186"/>
      <c r="E9" s="58"/>
      <c r="F9" s="61" t="s">
        <v>254</v>
      </c>
      <c r="G9" s="187" t="s">
        <v>303</v>
      </c>
      <c r="H9" s="187"/>
      <c r="I9" s="187"/>
      <c r="J9" s="187"/>
      <c r="K9" s="187"/>
      <c r="L9" s="187"/>
      <c r="M9" s="187"/>
      <c r="N9" s="187"/>
    </row>
    <row r="10" spans="2:14" ht="15">
      <c r="B10" s="60" t="s">
        <v>255</v>
      </c>
      <c r="C10" s="186" t="s">
        <v>302</v>
      </c>
      <c r="D10" s="186"/>
      <c r="E10" s="58"/>
      <c r="F10" s="62" t="s">
        <v>257</v>
      </c>
      <c r="G10" s="187" t="s">
        <v>315</v>
      </c>
      <c r="H10" s="187"/>
      <c r="I10" s="187"/>
      <c r="J10" s="187"/>
      <c r="K10" s="187"/>
      <c r="L10" s="187"/>
      <c r="M10" s="187"/>
      <c r="N10" s="187"/>
    </row>
    <row r="11" spans="2:14" ht="15.75">
      <c r="B11" s="44"/>
      <c r="C11" s="43"/>
      <c r="D11" s="43"/>
      <c r="E11" s="43"/>
      <c r="F11" s="50"/>
      <c r="G11" s="63"/>
      <c r="H11" s="63"/>
      <c r="I11" s="63"/>
      <c r="J11" s="43"/>
      <c r="K11" s="43"/>
      <c r="L11" s="43"/>
      <c r="M11" s="64"/>
      <c r="N11" s="65"/>
    </row>
    <row r="12" spans="2:14" ht="15.75">
      <c r="B12" s="66" t="s">
        <v>259</v>
      </c>
      <c r="C12" s="43"/>
      <c r="D12" s="43"/>
      <c r="E12" s="43"/>
      <c r="F12" s="61">
        <v>1</v>
      </c>
      <c r="G12" s="61">
        <v>2</v>
      </c>
      <c r="H12" s="61">
        <v>3</v>
      </c>
      <c r="I12" s="61">
        <v>4</v>
      </c>
      <c r="J12" s="61">
        <v>5</v>
      </c>
      <c r="K12" s="188" t="s">
        <v>194</v>
      </c>
      <c r="L12" s="188"/>
      <c r="M12" s="61" t="s">
        <v>260</v>
      </c>
      <c r="N12" s="67" t="s">
        <v>261</v>
      </c>
    </row>
    <row r="13" spans="2:14" ht="15">
      <c r="B13" s="68" t="s">
        <v>262</v>
      </c>
      <c r="C13" s="69" t="str">
        <f>IF(C8&gt;"",C8,"")</f>
        <v>Karjalainen Niklas</v>
      </c>
      <c r="D13" s="69" t="str">
        <f>IF(G8&gt;"",G8,"")</f>
        <v>Lundqvist Thor</v>
      </c>
      <c r="E13" s="70"/>
      <c r="F13" s="71">
        <v>7</v>
      </c>
      <c r="G13" s="71">
        <v>9</v>
      </c>
      <c r="H13" s="71">
        <v>-5</v>
      </c>
      <c r="I13" s="71">
        <v>-7</v>
      </c>
      <c r="J13" s="71">
        <v>3</v>
      </c>
      <c r="K13" s="72">
        <f>IF(ISBLANK(F13),"",COUNTIF(F13:J13,"&gt;=0"))</f>
        <v>3</v>
      </c>
      <c r="L13" s="72">
        <f>IF(ISBLANK(F13),"",(IF(LEFT(F13,1)="-",1,0)+IF(LEFT(G13,1)="-",1,0)+IF(LEFT(H13,1)="-",1,0)+IF(LEFT(I13,1)="-",1,0)+IF(LEFT(J13,1)="-",1,0)))</f>
        <v>2</v>
      </c>
      <c r="M13" s="73">
        <f aca="true" t="shared" si="0" ref="M13:N17">IF(K13=3,1,"")</f>
        <v>1</v>
      </c>
      <c r="N13" s="74">
        <f t="shared" si="0"/>
      </c>
    </row>
    <row r="14" spans="2:14" ht="15">
      <c r="B14" s="68" t="s">
        <v>263</v>
      </c>
      <c r="C14" s="69" t="str">
        <f>IF(C9&gt;"",C9,"")</f>
        <v>Åvist Aapo</v>
      </c>
      <c r="D14" s="69" t="str">
        <f>IF(G9&gt;"",G9,"")</f>
        <v>Koli Olli</v>
      </c>
      <c r="E14" s="70"/>
      <c r="F14" s="71">
        <v>-5</v>
      </c>
      <c r="G14" s="71">
        <v>-8</v>
      </c>
      <c r="H14" s="71">
        <v>-9</v>
      </c>
      <c r="I14" s="71"/>
      <c r="J14" s="71"/>
      <c r="K14" s="72">
        <f>IF(ISBLANK(F14),"",COUNTIF(F14:J14,"&gt;=0"))</f>
        <v>0</v>
      </c>
      <c r="L14" s="72">
        <f>IF(ISBLANK(F14),"",(IF(LEFT(F14,1)="-",1,0)+IF(LEFT(G14,1)="-",1,0)+IF(LEFT(H14,1)="-",1,0)+IF(LEFT(I14,1)="-",1,0)+IF(LEFT(J14,1)="-",1,0)))</f>
        <v>3</v>
      </c>
      <c r="M14" s="73">
        <f t="shared" si="0"/>
      </c>
      <c r="N14" s="74">
        <f t="shared" si="0"/>
        <v>1</v>
      </c>
    </row>
    <row r="15" spans="2:14" ht="15">
      <c r="B15" s="68" t="s">
        <v>264</v>
      </c>
      <c r="C15" s="69" t="str">
        <f>IF(C10&gt;"",C10,"")</f>
        <v>Tiiro Alex</v>
      </c>
      <c r="D15" s="69" t="str">
        <f>IF(G10&gt;"",G10,"")</f>
        <v>Haapala Jasper</v>
      </c>
      <c r="E15" s="70"/>
      <c r="F15" s="71">
        <v>-8</v>
      </c>
      <c r="G15" s="71">
        <v>7</v>
      </c>
      <c r="H15" s="71">
        <v>-13</v>
      </c>
      <c r="I15" s="71">
        <v>-6</v>
      </c>
      <c r="J15" s="71"/>
      <c r="K15" s="72">
        <f>IF(ISBLANK(F15),"",COUNTIF(F15:J15,"&gt;=0"))</f>
        <v>1</v>
      </c>
      <c r="L15" s="72">
        <f>IF(ISBLANK(F15),"",(IF(LEFT(F15,1)="-",1,0)+IF(LEFT(G15,1)="-",1,0)+IF(LEFT(H15,1)="-",1,0)+IF(LEFT(I15,1)="-",1,0)+IF(LEFT(J15,1)="-",1,0)))</f>
        <v>3</v>
      </c>
      <c r="M15" s="73">
        <f t="shared" si="0"/>
      </c>
      <c r="N15" s="74">
        <f t="shared" si="0"/>
        <v>1</v>
      </c>
    </row>
    <row r="16" spans="2:14" ht="15">
      <c r="B16" s="68" t="s">
        <v>265</v>
      </c>
      <c r="C16" s="69" t="str">
        <f>IF(C8&gt;"",C8,"")</f>
        <v>Karjalainen Niklas</v>
      </c>
      <c r="D16" s="69" t="str">
        <f>IF(G9&gt;"",G9,"")</f>
        <v>Koli Olli</v>
      </c>
      <c r="E16" s="70"/>
      <c r="F16" s="71">
        <v>-5</v>
      </c>
      <c r="G16" s="71">
        <v>-7</v>
      </c>
      <c r="H16" s="71">
        <v>-8</v>
      </c>
      <c r="I16" s="71"/>
      <c r="J16" s="71"/>
      <c r="K16" s="72">
        <f>IF(ISBLANK(F16),"",COUNTIF(F16:J16,"&gt;=0"))</f>
        <v>0</v>
      </c>
      <c r="L16" s="72">
        <f>IF(ISBLANK(F16),"",(IF(LEFT(F16,1)="-",1,0)+IF(LEFT(G16,1)="-",1,0)+IF(LEFT(H16,1)="-",1,0)+IF(LEFT(I16,1)="-",1,0)+IF(LEFT(J16,1)="-",1,0)))</f>
        <v>3</v>
      </c>
      <c r="M16" s="73">
        <f t="shared" si="0"/>
      </c>
      <c r="N16" s="74">
        <f t="shared" si="0"/>
        <v>1</v>
      </c>
    </row>
    <row r="17" spans="2:14" ht="15">
      <c r="B17" s="68" t="s">
        <v>266</v>
      </c>
      <c r="C17" s="69" t="str">
        <f>IF(C9&gt;"",C9,"")</f>
        <v>Åvist Aapo</v>
      </c>
      <c r="D17" s="69" t="str">
        <f>IF(G8&gt;"",G8,"")</f>
        <v>Lundqvist Thor</v>
      </c>
      <c r="E17" s="70"/>
      <c r="F17" s="71"/>
      <c r="G17" s="71"/>
      <c r="H17" s="71"/>
      <c r="I17" s="71"/>
      <c r="J17" s="71"/>
      <c r="K17" s="72">
        <f>IF(ISBLANK(F17),"",COUNTIF(F17:J17,"&gt;=0"))</f>
      </c>
      <c r="L17" s="72">
        <f>IF(ISBLANK(F17),"",(IF(LEFT(F17,1)="-",1,0)+IF(LEFT(G17,1)="-",1,0)+IF(LEFT(H17,1)="-",1,0)+IF(LEFT(I17,1)="-",1,0)+IF(LEFT(J17,1)="-",1,0)))</f>
      </c>
      <c r="M17" s="73">
        <f t="shared" si="0"/>
      </c>
      <c r="N17" s="74">
        <f t="shared" si="0"/>
      </c>
    </row>
    <row r="18" spans="2:14" ht="15.75">
      <c r="B18" s="44"/>
      <c r="C18" s="43"/>
      <c r="D18" s="43"/>
      <c r="E18" s="43"/>
      <c r="F18" s="43"/>
      <c r="G18" s="43"/>
      <c r="H18" s="43"/>
      <c r="I18" s="189" t="s">
        <v>267</v>
      </c>
      <c r="J18" s="189"/>
      <c r="K18" s="75">
        <f>SUM(K13:K17)</f>
        <v>4</v>
      </c>
      <c r="L18" s="75">
        <f>SUM(L13:L17)</f>
        <v>11</v>
      </c>
      <c r="M18" s="75">
        <f>SUM(M13:M17)</f>
        <v>1</v>
      </c>
      <c r="N18" s="76">
        <f>SUM(N13:N17)</f>
        <v>3</v>
      </c>
    </row>
    <row r="19" spans="2:14" ht="15.75">
      <c r="B19" s="77" t="s">
        <v>268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65"/>
    </row>
    <row r="20" spans="2:14" ht="15.75">
      <c r="B20" s="78" t="s">
        <v>269</v>
      </c>
      <c r="C20" s="79"/>
      <c r="D20" s="79" t="s">
        <v>270</v>
      </c>
      <c r="E20" s="79"/>
      <c r="F20" s="79"/>
      <c r="G20" s="79" t="s">
        <v>208</v>
      </c>
      <c r="H20" s="79"/>
      <c r="I20" s="79"/>
      <c r="J20" s="80" t="s">
        <v>271</v>
      </c>
      <c r="K20" s="43"/>
      <c r="L20" s="43"/>
      <c r="M20" s="43"/>
      <c r="N20" s="65"/>
    </row>
    <row r="21" spans="2:14" ht="18.75" thickBot="1">
      <c r="B21" s="44"/>
      <c r="C21" s="43"/>
      <c r="D21" s="43"/>
      <c r="E21" s="43"/>
      <c r="F21" s="43"/>
      <c r="G21" s="43"/>
      <c r="H21" s="43"/>
      <c r="I21" s="43"/>
      <c r="J21" s="190" t="str">
        <f>IF(M18=3,C7,IF(N18=3,G7,""))</f>
        <v>TuPy</v>
      </c>
      <c r="K21" s="190"/>
      <c r="L21" s="190"/>
      <c r="M21" s="190"/>
      <c r="N21" s="190"/>
    </row>
    <row r="22" spans="2:14" ht="18.75" thickBot="1">
      <c r="B22" s="81"/>
      <c r="C22" s="82"/>
      <c r="D22" s="82"/>
      <c r="E22" s="82"/>
      <c r="F22" s="82"/>
      <c r="G22" s="82"/>
      <c r="H22" s="82"/>
      <c r="I22" s="82"/>
      <c r="J22" s="83"/>
      <c r="K22" s="83"/>
      <c r="L22" s="83"/>
      <c r="M22" s="83"/>
      <c r="N22" s="84"/>
    </row>
    <row r="23" ht="15.75" thickTop="1">
      <c r="B23" s="85"/>
    </row>
    <row r="24" ht="15">
      <c r="B24" s="85"/>
    </row>
    <row r="25" ht="15">
      <c r="B25" s="85"/>
    </row>
    <row r="26" ht="15.75" thickBot="1"/>
    <row r="27" spans="2:14" ht="16.5" thickTop="1">
      <c r="B27" s="37"/>
      <c r="C27" s="38"/>
      <c r="D27" s="38"/>
      <c r="E27" s="38"/>
      <c r="F27" s="173" t="s">
        <v>236</v>
      </c>
      <c r="G27" s="173"/>
      <c r="H27" s="174" t="s">
        <v>237</v>
      </c>
      <c r="I27" s="174"/>
      <c r="J27" s="174"/>
      <c r="K27" s="174"/>
      <c r="L27" s="174"/>
      <c r="M27" s="174"/>
      <c r="N27" s="174"/>
    </row>
    <row r="28" spans="2:14" ht="15.75">
      <c r="B28" s="40"/>
      <c r="C28" s="41" t="s">
        <v>238</v>
      </c>
      <c r="D28" s="42"/>
      <c r="E28" s="43"/>
      <c r="F28" s="175" t="s">
        <v>239</v>
      </c>
      <c r="G28" s="175"/>
      <c r="H28" s="176" t="s">
        <v>240</v>
      </c>
      <c r="I28" s="176"/>
      <c r="J28" s="176"/>
      <c r="K28" s="176"/>
      <c r="L28" s="176"/>
      <c r="M28" s="176"/>
      <c r="N28" s="176"/>
    </row>
    <row r="29" spans="2:14" ht="15.75">
      <c r="B29" s="44"/>
      <c r="C29" s="45"/>
      <c r="D29" s="43"/>
      <c r="E29" s="43"/>
      <c r="F29" s="177" t="s">
        <v>241</v>
      </c>
      <c r="G29" s="177"/>
      <c r="H29" s="178" t="s">
        <v>242</v>
      </c>
      <c r="I29" s="178"/>
      <c r="J29" s="178"/>
      <c r="K29" s="178"/>
      <c r="L29" s="178"/>
      <c r="M29" s="178"/>
      <c r="N29" s="178"/>
    </row>
    <row r="30" spans="2:14" ht="21" thickBot="1">
      <c r="B30" s="46"/>
      <c r="C30" s="47" t="s">
        <v>243</v>
      </c>
      <c r="D30" s="43"/>
      <c r="E30" s="43"/>
      <c r="F30" s="179" t="s">
        <v>244</v>
      </c>
      <c r="G30" s="179"/>
      <c r="H30" s="180">
        <v>45416</v>
      </c>
      <c r="I30" s="180"/>
      <c r="J30" s="180"/>
      <c r="K30" s="48" t="s">
        <v>245</v>
      </c>
      <c r="L30" s="181"/>
      <c r="M30" s="181"/>
      <c r="N30" s="181"/>
    </row>
    <row r="31" spans="2:14" ht="16.5" thickTop="1">
      <c r="B31" s="49"/>
      <c r="C31" s="43"/>
      <c r="D31" s="43"/>
      <c r="E31" s="43"/>
      <c r="F31" s="50"/>
      <c r="G31" s="43"/>
      <c r="H31" s="43"/>
      <c r="I31" s="51"/>
      <c r="J31" s="52"/>
      <c r="K31" s="52"/>
      <c r="L31" s="52"/>
      <c r="M31" s="52"/>
      <c r="N31" s="53"/>
    </row>
    <row r="32" spans="2:14" ht="16.5" thickBot="1">
      <c r="B32" s="54" t="s">
        <v>246</v>
      </c>
      <c r="C32" s="182" t="s">
        <v>38</v>
      </c>
      <c r="D32" s="182"/>
      <c r="E32" s="55"/>
      <c r="F32" s="56" t="s">
        <v>247</v>
      </c>
      <c r="G32" s="183" t="s">
        <v>70</v>
      </c>
      <c r="H32" s="183"/>
      <c r="I32" s="183"/>
      <c r="J32" s="183"/>
      <c r="K32" s="183"/>
      <c r="L32" s="183"/>
      <c r="M32" s="183"/>
      <c r="N32" s="183"/>
    </row>
    <row r="33" spans="2:14" ht="15">
      <c r="B33" s="57" t="s">
        <v>248</v>
      </c>
      <c r="C33" s="184" t="s">
        <v>278</v>
      </c>
      <c r="D33" s="184"/>
      <c r="E33" s="58"/>
      <c r="F33" s="59" t="s">
        <v>250</v>
      </c>
      <c r="G33" s="185" t="s">
        <v>251</v>
      </c>
      <c r="H33" s="185"/>
      <c r="I33" s="185"/>
      <c r="J33" s="185"/>
      <c r="K33" s="185"/>
      <c r="L33" s="185"/>
      <c r="M33" s="185"/>
      <c r="N33" s="185"/>
    </row>
    <row r="34" spans="2:14" ht="15">
      <c r="B34" s="60" t="s">
        <v>252</v>
      </c>
      <c r="C34" s="186" t="s">
        <v>280</v>
      </c>
      <c r="D34" s="186"/>
      <c r="E34" s="58"/>
      <c r="F34" s="61" t="s">
        <v>254</v>
      </c>
      <c r="G34" s="187"/>
      <c r="H34" s="187"/>
      <c r="I34" s="187"/>
      <c r="J34" s="187"/>
      <c r="K34" s="187"/>
      <c r="L34" s="187"/>
      <c r="M34" s="187"/>
      <c r="N34" s="187"/>
    </row>
    <row r="35" spans="2:14" ht="15">
      <c r="B35" s="60" t="s">
        <v>255</v>
      </c>
      <c r="C35" s="186" t="s">
        <v>282</v>
      </c>
      <c r="D35" s="186"/>
      <c r="E35" s="58"/>
      <c r="F35" s="62" t="s">
        <v>257</v>
      </c>
      <c r="G35" s="187" t="s">
        <v>258</v>
      </c>
      <c r="H35" s="187"/>
      <c r="I35" s="187"/>
      <c r="J35" s="187"/>
      <c r="K35" s="187"/>
      <c r="L35" s="187"/>
      <c r="M35" s="187"/>
      <c r="N35" s="187"/>
    </row>
    <row r="36" spans="2:14" ht="15.75">
      <c r="B36" s="44"/>
      <c r="C36" s="43"/>
      <c r="D36" s="43"/>
      <c r="E36" s="43"/>
      <c r="F36" s="50"/>
      <c r="G36" s="63"/>
      <c r="H36" s="63"/>
      <c r="I36" s="63"/>
      <c r="J36" s="43"/>
      <c r="K36" s="43"/>
      <c r="L36" s="43"/>
      <c r="M36" s="64"/>
      <c r="N36" s="65"/>
    </row>
    <row r="37" spans="2:14" ht="15.75">
      <c r="B37" s="66" t="s">
        <v>259</v>
      </c>
      <c r="C37" s="43"/>
      <c r="D37" s="43"/>
      <c r="E37" s="43"/>
      <c r="F37" s="61">
        <v>1</v>
      </c>
      <c r="G37" s="61">
        <v>2</v>
      </c>
      <c r="H37" s="61">
        <v>3</v>
      </c>
      <c r="I37" s="61">
        <v>4</v>
      </c>
      <c r="J37" s="61">
        <v>5</v>
      </c>
      <c r="K37" s="188" t="s">
        <v>194</v>
      </c>
      <c r="L37" s="188"/>
      <c r="M37" s="61" t="s">
        <v>260</v>
      </c>
      <c r="N37" s="67" t="s">
        <v>261</v>
      </c>
    </row>
    <row r="38" spans="2:14" ht="15">
      <c r="B38" s="68" t="s">
        <v>262</v>
      </c>
      <c r="C38" s="69" t="str">
        <f>IF(C33&gt;"",C33,"")</f>
        <v>Lehtosaari Niko</v>
      </c>
      <c r="D38" s="69" t="str">
        <f>IF(G33&gt;"",G33,"")</f>
        <v>Ikola Aleksi</v>
      </c>
      <c r="E38" s="70"/>
      <c r="F38" s="71">
        <v>6</v>
      </c>
      <c r="G38" s="71">
        <v>7</v>
      </c>
      <c r="H38" s="71">
        <v>-8</v>
      </c>
      <c r="I38" s="71">
        <v>8</v>
      </c>
      <c r="J38" s="71"/>
      <c r="K38" s="72">
        <f>IF(ISBLANK(F38),"",COUNTIF(F38:J38,"&gt;=0"))</f>
        <v>3</v>
      </c>
      <c r="L38" s="72">
        <f>IF(ISBLANK(F38),"",(IF(LEFT(F38,1)="-",1,0)+IF(LEFT(G38,1)="-",1,0)+IF(LEFT(H38,1)="-",1,0)+IF(LEFT(I38,1)="-",1,0)+IF(LEFT(J38,1)="-",1,0)))</f>
        <v>1</v>
      </c>
      <c r="M38" s="73">
        <f aca="true" t="shared" si="1" ref="M38:N42">IF(K38=3,1,"")</f>
        <v>1</v>
      </c>
      <c r="N38" s="74">
        <f t="shared" si="1"/>
      </c>
    </row>
    <row r="39" spans="2:14" ht="15">
      <c r="B39" s="68" t="s">
        <v>263</v>
      </c>
      <c r="C39" s="69" t="str">
        <f>IF(C34&gt;"",C34,"")</f>
        <v>Takkavuori Max</v>
      </c>
      <c r="D39" s="69">
        <f>IF(G34&gt;"",G34,"")</f>
      </c>
      <c r="E39" s="70"/>
      <c r="F39" s="71">
        <v>0</v>
      </c>
      <c r="G39" s="71">
        <v>0</v>
      </c>
      <c r="H39" s="71">
        <v>0</v>
      </c>
      <c r="I39" s="71"/>
      <c r="J39" s="71"/>
      <c r="K39" s="72">
        <f>IF(ISBLANK(F39),"",COUNTIF(F39:J39,"&gt;=0"))</f>
        <v>3</v>
      </c>
      <c r="L39" s="72">
        <f>IF(ISBLANK(F39),"",(IF(LEFT(F39,1)="-",1,0)+IF(LEFT(G39,1)="-",1,0)+IF(LEFT(H39,1)="-",1,0)+IF(LEFT(I39,1)="-",1,0)+IF(LEFT(J39,1)="-",1,0)))</f>
        <v>0</v>
      </c>
      <c r="M39" s="73">
        <f t="shared" si="1"/>
        <v>1</v>
      </c>
      <c r="N39" s="74">
        <f t="shared" si="1"/>
      </c>
    </row>
    <row r="40" spans="2:14" ht="15">
      <c r="B40" s="68" t="s">
        <v>264</v>
      </c>
      <c r="C40" s="69" t="str">
        <f>IF(C35&gt;"",C35,"")</f>
        <v>Lehtosaari Luka</v>
      </c>
      <c r="D40" s="69" t="str">
        <f>IF(G35&gt;"",G35,"")</f>
        <v>Ikola Jesse</v>
      </c>
      <c r="E40" s="70"/>
      <c r="F40" s="71">
        <v>-4</v>
      </c>
      <c r="G40" s="71">
        <f>-4-5</f>
        <v>-9</v>
      </c>
      <c r="H40" s="71"/>
      <c r="I40" s="71"/>
      <c r="J40" s="71"/>
      <c r="K40" s="72">
        <f>IF(ISBLANK(F40),"",COUNTIF(F40:J40,"&gt;=0"))</f>
        <v>0</v>
      </c>
      <c r="L40" s="72">
        <f>IF(ISBLANK(F40),"",(IF(LEFT(F40,1)="-",1,0)+IF(LEFT(G40,1)="-",1,0)+IF(LEFT(H40,1)="-",1,0)+IF(LEFT(I40,1)="-",1,0)+IF(LEFT(J40,1)="-",1,0)))</f>
        <v>2</v>
      </c>
      <c r="M40" s="73">
        <f t="shared" si="1"/>
      </c>
      <c r="N40" s="74">
        <f t="shared" si="1"/>
      </c>
    </row>
    <row r="41" spans="2:14" ht="15">
      <c r="B41" s="68" t="s">
        <v>265</v>
      </c>
      <c r="C41" s="69" t="str">
        <f>IF(C33&gt;"",C33,"")</f>
        <v>Lehtosaari Niko</v>
      </c>
      <c r="D41" s="69">
        <f>IF(G34&gt;"",G34,"")</f>
      </c>
      <c r="E41" s="70"/>
      <c r="F41" s="71">
        <v>0</v>
      </c>
      <c r="G41" s="71">
        <v>0</v>
      </c>
      <c r="H41" s="71">
        <v>0</v>
      </c>
      <c r="I41" s="71"/>
      <c r="J41" s="71"/>
      <c r="K41" s="72">
        <f>IF(ISBLANK(F41),"",COUNTIF(F41:J41,"&gt;=0"))</f>
        <v>3</v>
      </c>
      <c r="L41" s="72">
        <f>IF(ISBLANK(F41),"",(IF(LEFT(F41,1)="-",1,0)+IF(LEFT(G41,1)="-",1,0)+IF(LEFT(H41,1)="-",1,0)+IF(LEFT(I41,1)="-",1,0)+IF(LEFT(J41,1)="-",1,0)))</f>
        <v>0</v>
      </c>
      <c r="M41" s="73">
        <f t="shared" si="1"/>
        <v>1</v>
      </c>
      <c r="N41" s="74">
        <f t="shared" si="1"/>
      </c>
    </row>
    <row r="42" spans="2:14" ht="15">
      <c r="B42" s="68" t="s">
        <v>266</v>
      </c>
      <c r="C42" s="69" t="str">
        <f>IF(C34&gt;"",C34,"")</f>
        <v>Takkavuori Max</v>
      </c>
      <c r="D42" s="69" t="str">
        <f>IF(G33&gt;"",G33,"")</f>
        <v>Ikola Aleksi</v>
      </c>
      <c r="E42" s="70"/>
      <c r="F42" s="71"/>
      <c r="G42" s="71"/>
      <c r="H42" s="71"/>
      <c r="I42" s="71"/>
      <c r="J42" s="71"/>
      <c r="K42" s="72">
        <f>IF(ISBLANK(F42),"",COUNTIF(F42:J42,"&gt;=0"))</f>
      </c>
      <c r="L42" s="72">
        <f>IF(ISBLANK(F42),"",(IF(LEFT(F42,1)="-",1,0)+IF(LEFT(G42,1)="-",1,0)+IF(LEFT(H42,1)="-",1,0)+IF(LEFT(I42,1)="-",1,0)+IF(LEFT(J42,1)="-",1,0)))</f>
      </c>
      <c r="M42" s="73">
        <f t="shared" si="1"/>
      </c>
      <c r="N42" s="74">
        <f t="shared" si="1"/>
      </c>
    </row>
    <row r="43" spans="2:14" ht="15.75">
      <c r="B43" s="44"/>
      <c r="C43" s="43"/>
      <c r="D43" s="43"/>
      <c r="E43" s="43"/>
      <c r="F43" s="43"/>
      <c r="G43" s="43"/>
      <c r="H43" s="43"/>
      <c r="I43" s="189" t="s">
        <v>267</v>
      </c>
      <c r="J43" s="189"/>
      <c r="K43" s="75">
        <f>SUM(K38:K42)</f>
        <v>9</v>
      </c>
      <c r="L43" s="75">
        <f>SUM(L38:L42)</f>
        <v>3</v>
      </c>
      <c r="M43" s="75">
        <f>SUM(M38:M42)</f>
        <v>3</v>
      </c>
      <c r="N43" s="76">
        <f>SUM(N38:N42)</f>
        <v>0</v>
      </c>
    </row>
    <row r="44" spans="2:14" ht="15.75">
      <c r="B44" s="77" t="s">
        <v>268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65"/>
    </row>
    <row r="45" spans="2:14" ht="15.75">
      <c r="B45" s="78" t="s">
        <v>269</v>
      </c>
      <c r="C45" s="79"/>
      <c r="D45" s="79" t="s">
        <v>270</v>
      </c>
      <c r="E45" s="79"/>
      <c r="F45" s="79"/>
      <c r="G45" s="79" t="s">
        <v>208</v>
      </c>
      <c r="H45" s="79"/>
      <c r="I45" s="79"/>
      <c r="J45" s="80" t="s">
        <v>271</v>
      </c>
      <c r="K45" s="43"/>
      <c r="L45" s="43"/>
      <c r="M45" s="43"/>
      <c r="N45" s="65"/>
    </row>
    <row r="46" spans="2:14" ht="18.75" thickBot="1">
      <c r="B46" s="44"/>
      <c r="C46" s="43"/>
      <c r="D46" s="43"/>
      <c r="E46" s="43"/>
      <c r="F46" s="43"/>
      <c r="G46" s="43"/>
      <c r="H46" s="43"/>
      <c r="I46" s="43"/>
      <c r="J46" s="190" t="str">
        <f>IF(M43=3,C32,IF(N43=3,G32,""))</f>
        <v>TIP-70 2</v>
      </c>
      <c r="K46" s="190"/>
      <c r="L46" s="190"/>
      <c r="M46" s="190"/>
      <c r="N46" s="190"/>
    </row>
    <row r="47" spans="2:14" ht="18.75" thickBot="1">
      <c r="B47" s="81"/>
      <c r="C47" s="82"/>
      <c r="D47" s="82"/>
      <c r="E47" s="82"/>
      <c r="F47" s="82"/>
      <c r="G47" s="82"/>
      <c r="H47" s="82"/>
      <c r="I47" s="82"/>
      <c r="J47" s="83"/>
      <c r="K47" s="83"/>
      <c r="L47" s="83"/>
      <c r="M47" s="83"/>
      <c r="N47" s="84"/>
    </row>
    <row r="48" ht="15.75" thickTop="1">
      <c r="B48" s="85"/>
    </row>
    <row r="49" ht="15">
      <c r="B49" s="85"/>
    </row>
    <row r="50" ht="15">
      <c r="B50" s="85"/>
    </row>
    <row r="51" ht="15.75" thickBot="1"/>
    <row r="52" spans="2:14" ht="16.5" thickTop="1">
      <c r="B52" s="37"/>
      <c r="C52" s="38"/>
      <c r="D52" s="38"/>
      <c r="E52" s="38"/>
      <c r="F52" s="173" t="s">
        <v>236</v>
      </c>
      <c r="G52" s="173"/>
      <c r="H52" s="174" t="s">
        <v>237</v>
      </c>
      <c r="I52" s="174"/>
      <c r="J52" s="174"/>
      <c r="K52" s="174"/>
      <c r="L52" s="174"/>
      <c r="M52" s="174"/>
      <c r="N52" s="174"/>
    </row>
    <row r="53" spans="2:14" ht="15.75">
      <c r="B53" s="40"/>
      <c r="C53" s="41" t="s">
        <v>238</v>
      </c>
      <c r="D53" s="42"/>
      <c r="E53" s="43"/>
      <c r="F53" s="175" t="s">
        <v>239</v>
      </c>
      <c r="G53" s="175"/>
      <c r="H53" s="176" t="s">
        <v>240</v>
      </c>
      <c r="I53" s="176"/>
      <c r="J53" s="176"/>
      <c r="K53" s="176"/>
      <c r="L53" s="176"/>
      <c r="M53" s="176"/>
      <c r="N53" s="176"/>
    </row>
    <row r="54" spans="2:14" ht="15.75">
      <c r="B54" s="44"/>
      <c r="C54" s="45"/>
      <c r="D54" s="43"/>
      <c r="E54" s="43"/>
      <c r="F54" s="177" t="s">
        <v>241</v>
      </c>
      <c r="G54" s="177"/>
      <c r="H54" s="178" t="s">
        <v>242</v>
      </c>
      <c r="I54" s="178"/>
      <c r="J54" s="178"/>
      <c r="K54" s="178"/>
      <c r="L54" s="178"/>
      <c r="M54" s="178"/>
      <c r="N54" s="178"/>
    </row>
    <row r="55" spans="2:14" ht="21" thickBot="1">
      <c r="B55" s="46"/>
      <c r="C55" s="47" t="s">
        <v>243</v>
      </c>
      <c r="D55" s="43"/>
      <c r="E55" s="43"/>
      <c r="F55" s="179" t="s">
        <v>244</v>
      </c>
      <c r="G55" s="179"/>
      <c r="H55" s="180">
        <v>45416</v>
      </c>
      <c r="I55" s="180"/>
      <c r="J55" s="180"/>
      <c r="K55" s="48" t="s">
        <v>245</v>
      </c>
      <c r="L55" s="181"/>
      <c r="M55" s="181"/>
      <c r="N55" s="181"/>
    </row>
    <row r="56" spans="2:14" ht="16.5" thickTop="1">
      <c r="B56" s="49"/>
      <c r="C56" s="43"/>
      <c r="D56" s="43"/>
      <c r="E56" s="43"/>
      <c r="F56" s="50"/>
      <c r="G56" s="43"/>
      <c r="H56" s="43"/>
      <c r="I56" s="51"/>
      <c r="J56" s="52"/>
      <c r="K56" s="52"/>
      <c r="L56" s="52"/>
      <c r="M56" s="52"/>
      <c r="N56" s="53"/>
    </row>
    <row r="57" spans="2:14" ht="16.5" thickBot="1">
      <c r="B57" s="54" t="s">
        <v>246</v>
      </c>
      <c r="C57" s="182" t="s">
        <v>65</v>
      </c>
      <c r="D57" s="182"/>
      <c r="E57" s="55"/>
      <c r="F57" s="56" t="s">
        <v>247</v>
      </c>
      <c r="G57" s="183" t="s">
        <v>66</v>
      </c>
      <c r="H57" s="183"/>
      <c r="I57" s="183"/>
      <c r="J57" s="183"/>
      <c r="K57" s="183"/>
      <c r="L57" s="183"/>
      <c r="M57" s="183"/>
      <c r="N57" s="183"/>
    </row>
    <row r="58" spans="2:14" ht="15">
      <c r="B58" s="57" t="s">
        <v>248</v>
      </c>
      <c r="C58" s="184" t="s">
        <v>275</v>
      </c>
      <c r="D58" s="184"/>
      <c r="E58" s="58"/>
      <c r="F58" s="59" t="s">
        <v>250</v>
      </c>
      <c r="G58" s="185" t="s">
        <v>293</v>
      </c>
      <c r="H58" s="185"/>
      <c r="I58" s="185"/>
      <c r="J58" s="185"/>
      <c r="K58" s="185"/>
      <c r="L58" s="185"/>
      <c r="M58" s="185"/>
      <c r="N58" s="185"/>
    </row>
    <row r="59" spans="2:14" ht="15">
      <c r="B59" s="60" t="s">
        <v>252</v>
      </c>
      <c r="C59" s="186" t="s">
        <v>273</v>
      </c>
      <c r="D59" s="186"/>
      <c r="E59" s="58"/>
      <c r="F59" s="61" t="s">
        <v>254</v>
      </c>
      <c r="G59" s="187" t="s">
        <v>291</v>
      </c>
      <c r="H59" s="187"/>
      <c r="I59" s="187"/>
      <c r="J59" s="187"/>
      <c r="K59" s="187"/>
      <c r="L59" s="187"/>
      <c r="M59" s="187"/>
      <c r="N59" s="187"/>
    </row>
    <row r="60" spans="2:14" ht="15">
      <c r="B60" s="60" t="s">
        <v>255</v>
      </c>
      <c r="C60" s="186" t="s">
        <v>277</v>
      </c>
      <c r="D60" s="186"/>
      <c r="E60" s="58"/>
      <c r="F60" s="62" t="s">
        <v>257</v>
      </c>
      <c r="G60" s="187" t="s">
        <v>316</v>
      </c>
      <c r="H60" s="187"/>
      <c r="I60" s="187"/>
      <c r="J60" s="187"/>
      <c r="K60" s="187"/>
      <c r="L60" s="187"/>
      <c r="M60" s="187"/>
      <c r="N60" s="187"/>
    </row>
    <row r="61" spans="2:14" ht="15.75">
      <c r="B61" s="44"/>
      <c r="C61" s="43"/>
      <c r="D61" s="43"/>
      <c r="E61" s="43"/>
      <c r="F61" s="50"/>
      <c r="G61" s="63"/>
      <c r="H61" s="63"/>
      <c r="I61" s="63"/>
      <c r="J61" s="43"/>
      <c r="K61" s="43"/>
      <c r="L61" s="43"/>
      <c r="M61" s="64"/>
      <c r="N61" s="65"/>
    </row>
    <row r="62" spans="2:14" ht="15.75">
      <c r="B62" s="66" t="s">
        <v>259</v>
      </c>
      <c r="C62" s="43"/>
      <c r="D62" s="43"/>
      <c r="E62" s="43"/>
      <c r="F62" s="61">
        <v>1</v>
      </c>
      <c r="G62" s="61">
        <v>2</v>
      </c>
      <c r="H62" s="61">
        <v>3</v>
      </c>
      <c r="I62" s="61">
        <v>4</v>
      </c>
      <c r="J62" s="61">
        <v>5</v>
      </c>
      <c r="K62" s="188" t="s">
        <v>194</v>
      </c>
      <c r="L62" s="188"/>
      <c r="M62" s="61" t="s">
        <v>260</v>
      </c>
      <c r="N62" s="67" t="s">
        <v>261</v>
      </c>
    </row>
    <row r="63" spans="2:14" ht="15">
      <c r="B63" s="68" t="s">
        <v>262</v>
      </c>
      <c r="C63" s="69" t="str">
        <f>IF(C58&gt;"",C58,"")</f>
        <v>Välläri Aleksis</v>
      </c>
      <c r="D63" s="69" t="str">
        <f>IF(G58&gt;"",G58,"")</f>
        <v>Timonen Nuutti</v>
      </c>
      <c r="E63" s="70"/>
      <c r="F63" s="71">
        <v>-6</v>
      </c>
      <c r="G63" s="71">
        <v>-7</v>
      </c>
      <c r="H63" s="71">
        <v>-8</v>
      </c>
      <c r="I63" s="71"/>
      <c r="J63" s="71"/>
      <c r="K63" s="72">
        <f>IF(ISBLANK(F63),"",COUNTIF(F63:J63,"&gt;=0"))</f>
        <v>0</v>
      </c>
      <c r="L63" s="72">
        <f>IF(ISBLANK(F63),"",(IF(LEFT(F63,1)="-",1,0)+IF(LEFT(G63,1)="-",1,0)+IF(LEFT(H63,1)="-",1,0)+IF(LEFT(I63,1)="-",1,0)+IF(LEFT(J63,1)="-",1,0)))</f>
        <v>3</v>
      </c>
      <c r="M63" s="73">
        <f aca="true" t="shared" si="2" ref="M63:N67">IF(K63=3,1,"")</f>
      </c>
      <c r="N63" s="74">
        <f t="shared" si="2"/>
        <v>1</v>
      </c>
    </row>
    <row r="64" spans="2:14" ht="15">
      <c r="B64" s="68" t="s">
        <v>263</v>
      </c>
      <c r="C64" s="69" t="str">
        <f>IF(C59&gt;"",C59,"")</f>
        <v>Tamilin Roman</v>
      </c>
      <c r="D64" s="69" t="str">
        <f>IF(G59&gt;"",G59,"")</f>
        <v>Lindgren Aukusti</v>
      </c>
      <c r="E64" s="70"/>
      <c r="F64" s="71">
        <v>3</v>
      </c>
      <c r="G64" s="71">
        <v>-5</v>
      </c>
      <c r="H64" s="71">
        <v>4</v>
      </c>
      <c r="I64" s="71">
        <v>-7</v>
      </c>
      <c r="J64" s="71">
        <v>-4</v>
      </c>
      <c r="K64" s="72">
        <f>IF(ISBLANK(F64),"",COUNTIF(F64:J64,"&gt;=0"))</f>
        <v>2</v>
      </c>
      <c r="L64" s="72">
        <f>IF(ISBLANK(F64),"",(IF(LEFT(F64,1)="-",1,0)+IF(LEFT(G64,1)="-",1,0)+IF(LEFT(H64,1)="-",1,0)+IF(LEFT(I64,1)="-",1,0)+IF(LEFT(J64,1)="-",1,0)))</f>
        <v>3</v>
      </c>
      <c r="M64" s="73">
        <f t="shared" si="2"/>
      </c>
      <c r="N64" s="74">
        <f t="shared" si="2"/>
        <v>1</v>
      </c>
    </row>
    <row r="65" spans="2:14" ht="15">
      <c r="B65" s="68" t="s">
        <v>264</v>
      </c>
      <c r="C65" s="69" t="str">
        <f>IF(C60&gt;"",C60,"")</f>
        <v>Hellgren Jacob</v>
      </c>
      <c r="D65" s="69" t="str">
        <f>IF(G60&gt;"",G60,"")</f>
        <v>Palmola Joonatan</v>
      </c>
      <c r="E65" s="70"/>
      <c r="F65" s="71">
        <v>7</v>
      </c>
      <c r="G65" s="71">
        <v>7</v>
      </c>
      <c r="H65" s="71">
        <v>10</v>
      </c>
      <c r="I65" s="71"/>
      <c r="J65" s="71"/>
      <c r="K65" s="72">
        <f>IF(ISBLANK(F65),"",COUNTIF(F65:J65,"&gt;=0"))</f>
        <v>3</v>
      </c>
      <c r="L65" s="72">
        <f>IF(ISBLANK(F65),"",(IF(LEFT(F65,1)="-",1,0)+IF(LEFT(G65,1)="-",1,0)+IF(LEFT(H65,1)="-",1,0)+IF(LEFT(I65,1)="-",1,0)+IF(LEFT(J65,1)="-",1,0)))</f>
        <v>0</v>
      </c>
      <c r="M65" s="73">
        <f t="shared" si="2"/>
        <v>1</v>
      </c>
      <c r="N65" s="74">
        <f t="shared" si="2"/>
      </c>
    </row>
    <row r="66" spans="2:14" ht="15">
      <c r="B66" s="68" t="s">
        <v>265</v>
      </c>
      <c r="C66" s="69" t="str">
        <f>IF(C58&gt;"",C58,"")</f>
        <v>Välläri Aleksis</v>
      </c>
      <c r="D66" s="69" t="str">
        <f>IF(G59&gt;"",G59,"")</f>
        <v>Lindgren Aukusti</v>
      </c>
      <c r="E66" s="70"/>
      <c r="F66" s="71">
        <v>-12</v>
      </c>
      <c r="G66" s="71">
        <v>-8</v>
      </c>
      <c r="H66" s="71">
        <v>-10</v>
      </c>
      <c r="I66" s="71"/>
      <c r="J66" s="71"/>
      <c r="K66" s="72">
        <f>IF(ISBLANK(F66),"",COUNTIF(F66:J66,"&gt;=0"))</f>
        <v>0</v>
      </c>
      <c r="L66" s="72">
        <f>IF(ISBLANK(F66),"",(IF(LEFT(F66,1)="-",1,0)+IF(LEFT(G66,1)="-",1,0)+IF(LEFT(H66,1)="-",1,0)+IF(LEFT(I66,1)="-",1,0)+IF(LEFT(J66,1)="-",1,0)))</f>
        <v>3</v>
      </c>
      <c r="M66" s="73">
        <f t="shared" si="2"/>
      </c>
      <c r="N66" s="74">
        <f t="shared" si="2"/>
        <v>1</v>
      </c>
    </row>
    <row r="67" spans="2:14" ht="15">
      <c r="B67" s="68" t="s">
        <v>266</v>
      </c>
      <c r="C67" s="69" t="str">
        <f>IF(C59&gt;"",C59,"")</f>
        <v>Tamilin Roman</v>
      </c>
      <c r="D67" s="69" t="str">
        <f>IF(G58&gt;"",G58,"")</f>
        <v>Timonen Nuutti</v>
      </c>
      <c r="E67" s="70"/>
      <c r="F67" s="71"/>
      <c r="G67" s="71"/>
      <c r="H67" s="71"/>
      <c r="I67" s="71"/>
      <c r="J67" s="71"/>
      <c r="K67" s="72">
        <f>IF(ISBLANK(F67),"",COUNTIF(F67:J67,"&gt;=0"))</f>
      </c>
      <c r="L67" s="72">
        <f>IF(ISBLANK(F67),"",(IF(LEFT(F67,1)="-",1,0)+IF(LEFT(G67,1)="-",1,0)+IF(LEFT(H67,1)="-",1,0)+IF(LEFT(I67,1)="-",1,0)+IF(LEFT(J67,1)="-",1,0)))</f>
      </c>
      <c r="M67" s="73">
        <f t="shared" si="2"/>
      </c>
      <c r="N67" s="74">
        <f t="shared" si="2"/>
      </c>
    </row>
    <row r="68" spans="2:14" ht="15.75">
      <c r="B68" s="44"/>
      <c r="C68" s="43"/>
      <c r="D68" s="43"/>
      <c r="E68" s="43"/>
      <c r="F68" s="43"/>
      <c r="G68" s="43"/>
      <c r="H68" s="43"/>
      <c r="I68" s="189" t="s">
        <v>267</v>
      </c>
      <c r="J68" s="189"/>
      <c r="K68" s="75">
        <f>SUM(K63:K67)</f>
        <v>5</v>
      </c>
      <c r="L68" s="75">
        <f>SUM(L63:L67)</f>
        <v>9</v>
      </c>
      <c r="M68" s="75">
        <f>SUM(M63:M67)</f>
        <v>1</v>
      </c>
      <c r="N68" s="76">
        <f>SUM(N63:N67)</f>
        <v>3</v>
      </c>
    </row>
    <row r="69" spans="2:14" ht="15.75">
      <c r="B69" s="77" t="s">
        <v>268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65"/>
    </row>
    <row r="70" spans="2:14" ht="15.75">
      <c r="B70" s="78" t="s">
        <v>269</v>
      </c>
      <c r="C70" s="79"/>
      <c r="D70" s="79" t="s">
        <v>270</v>
      </c>
      <c r="E70" s="79"/>
      <c r="F70" s="79"/>
      <c r="G70" s="79" t="s">
        <v>208</v>
      </c>
      <c r="H70" s="79"/>
      <c r="I70" s="79"/>
      <c r="J70" s="80" t="s">
        <v>271</v>
      </c>
      <c r="K70" s="43"/>
      <c r="L70" s="43"/>
      <c r="M70" s="43"/>
      <c r="N70" s="65"/>
    </row>
    <row r="71" spans="2:14" ht="18.75" thickBot="1">
      <c r="B71" s="44"/>
      <c r="C71" s="43"/>
      <c r="D71" s="43"/>
      <c r="E71" s="43"/>
      <c r="F71" s="43"/>
      <c r="G71" s="43"/>
      <c r="H71" s="43"/>
      <c r="I71" s="43"/>
      <c r="J71" s="190" t="str">
        <f>IF(M68=3,C57,IF(N68=3,G57,""))</f>
        <v>PT-60</v>
      </c>
      <c r="K71" s="190"/>
      <c r="L71" s="190"/>
      <c r="M71" s="190"/>
      <c r="N71" s="190"/>
    </row>
    <row r="72" spans="2:14" ht="18.75" thickBot="1">
      <c r="B72" s="81"/>
      <c r="C72" s="82"/>
      <c r="D72" s="82"/>
      <c r="E72" s="82"/>
      <c r="F72" s="82"/>
      <c r="G72" s="82"/>
      <c r="H72" s="82"/>
      <c r="I72" s="82"/>
      <c r="J72" s="83"/>
      <c r="K72" s="83"/>
      <c r="L72" s="83"/>
      <c r="M72" s="83"/>
      <c r="N72" s="84"/>
    </row>
    <row r="73" ht="15.75" thickTop="1">
      <c r="B73" s="85"/>
    </row>
    <row r="74" ht="15">
      <c r="B74" s="85"/>
    </row>
    <row r="75" ht="15">
      <c r="B75" s="85"/>
    </row>
    <row r="76" ht="15.75" thickBot="1"/>
    <row r="77" spans="2:14" ht="16.5" thickTop="1">
      <c r="B77" s="37"/>
      <c r="C77" s="38"/>
      <c r="D77" s="38"/>
      <c r="E77" s="38"/>
      <c r="F77" s="173" t="s">
        <v>236</v>
      </c>
      <c r="G77" s="173"/>
      <c r="H77" s="174" t="s">
        <v>237</v>
      </c>
      <c r="I77" s="174"/>
      <c r="J77" s="174"/>
      <c r="K77" s="174"/>
      <c r="L77" s="174"/>
      <c r="M77" s="174"/>
      <c r="N77" s="174"/>
    </row>
    <row r="78" spans="2:14" ht="15.75">
      <c r="B78" s="40"/>
      <c r="C78" s="41" t="s">
        <v>238</v>
      </c>
      <c r="D78" s="42"/>
      <c r="E78" s="43"/>
      <c r="F78" s="175" t="s">
        <v>239</v>
      </c>
      <c r="G78" s="175"/>
      <c r="H78" s="176" t="s">
        <v>240</v>
      </c>
      <c r="I78" s="176"/>
      <c r="J78" s="176"/>
      <c r="K78" s="176"/>
      <c r="L78" s="176"/>
      <c r="M78" s="176"/>
      <c r="N78" s="176"/>
    </row>
    <row r="79" spans="2:14" ht="15.75">
      <c r="B79" s="44"/>
      <c r="C79" s="45"/>
      <c r="D79" s="43"/>
      <c r="E79" s="43"/>
      <c r="F79" s="177" t="s">
        <v>241</v>
      </c>
      <c r="G79" s="177"/>
      <c r="H79" s="178" t="s">
        <v>242</v>
      </c>
      <c r="I79" s="178"/>
      <c r="J79" s="178"/>
      <c r="K79" s="178"/>
      <c r="L79" s="178"/>
      <c r="M79" s="178"/>
      <c r="N79" s="178"/>
    </row>
    <row r="80" spans="2:14" ht="21" thickBot="1">
      <c r="B80" s="46"/>
      <c r="C80" s="47" t="s">
        <v>243</v>
      </c>
      <c r="D80" s="43"/>
      <c r="E80" s="43"/>
      <c r="F80" s="179" t="s">
        <v>244</v>
      </c>
      <c r="G80" s="179"/>
      <c r="H80" s="180">
        <v>45416</v>
      </c>
      <c r="I80" s="180"/>
      <c r="J80" s="180"/>
      <c r="K80" s="48" t="s">
        <v>245</v>
      </c>
      <c r="L80" s="181"/>
      <c r="M80" s="181"/>
      <c r="N80" s="181"/>
    </row>
    <row r="81" spans="2:14" ht="16.5" thickTop="1">
      <c r="B81" s="49"/>
      <c r="C81" s="43"/>
      <c r="D81" s="43"/>
      <c r="E81" s="43"/>
      <c r="F81" s="50"/>
      <c r="G81" s="43"/>
      <c r="H81" s="43"/>
      <c r="I81" s="51"/>
      <c r="J81" s="52"/>
      <c r="K81" s="52"/>
      <c r="L81" s="52"/>
      <c r="M81" s="52"/>
      <c r="N81" s="53"/>
    </row>
    <row r="82" spans="2:14" ht="16.5" thickBot="1">
      <c r="B82" s="54" t="s">
        <v>246</v>
      </c>
      <c r="C82" s="182" t="s">
        <v>60</v>
      </c>
      <c r="D82" s="182"/>
      <c r="E82" s="55"/>
      <c r="F82" s="56" t="s">
        <v>247</v>
      </c>
      <c r="G82" s="183" t="s">
        <v>13</v>
      </c>
      <c r="H82" s="183"/>
      <c r="I82" s="183"/>
      <c r="J82" s="183"/>
      <c r="K82" s="183"/>
      <c r="L82" s="183"/>
      <c r="M82" s="183"/>
      <c r="N82" s="183"/>
    </row>
    <row r="83" spans="2:14" ht="15">
      <c r="B83" s="57" t="s">
        <v>248</v>
      </c>
      <c r="C83" s="184" t="s">
        <v>289</v>
      </c>
      <c r="D83" s="184"/>
      <c r="E83" s="58"/>
      <c r="F83" s="59" t="s">
        <v>250</v>
      </c>
      <c r="G83" s="185" t="s">
        <v>314</v>
      </c>
      <c r="H83" s="185"/>
      <c r="I83" s="185"/>
      <c r="J83" s="185"/>
      <c r="K83" s="185"/>
      <c r="L83" s="185"/>
      <c r="M83" s="185"/>
      <c r="N83" s="185"/>
    </row>
    <row r="84" spans="2:14" ht="15">
      <c r="B84" s="60" t="s">
        <v>252</v>
      </c>
      <c r="C84" s="186" t="s">
        <v>287</v>
      </c>
      <c r="D84" s="186"/>
      <c r="E84" s="58"/>
      <c r="F84" s="61" t="s">
        <v>254</v>
      </c>
      <c r="G84" s="187" t="s">
        <v>303</v>
      </c>
      <c r="H84" s="187"/>
      <c r="I84" s="187"/>
      <c r="J84" s="187"/>
      <c r="K84" s="187"/>
      <c r="L84" s="187"/>
      <c r="M84" s="187"/>
      <c r="N84" s="187"/>
    </row>
    <row r="85" spans="2:14" ht="15">
      <c r="B85" s="60" t="s">
        <v>255</v>
      </c>
      <c r="C85" s="186" t="s">
        <v>285</v>
      </c>
      <c r="D85" s="186"/>
      <c r="E85" s="58"/>
      <c r="F85" s="62" t="s">
        <v>257</v>
      </c>
      <c r="G85" s="187" t="s">
        <v>315</v>
      </c>
      <c r="H85" s="187"/>
      <c r="I85" s="187"/>
      <c r="J85" s="187"/>
      <c r="K85" s="187"/>
      <c r="L85" s="187"/>
      <c r="M85" s="187"/>
      <c r="N85" s="187"/>
    </row>
    <row r="86" spans="2:14" ht="15.75">
      <c r="B86" s="44"/>
      <c r="C86" s="43"/>
      <c r="D86" s="43"/>
      <c r="E86" s="43"/>
      <c r="F86" s="50"/>
      <c r="G86" s="63"/>
      <c r="H86" s="63"/>
      <c r="I86" s="63"/>
      <c r="J86" s="43"/>
      <c r="K86" s="43"/>
      <c r="L86" s="43"/>
      <c r="M86" s="64"/>
      <c r="N86" s="65"/>
    </row>
    <row r="87" spans="2:14" ht="15.75">
      <c r="B87" s="66" t="s">
        <v>259</v>
      </c>
      <c r="C87" s="43"/>
      <c r="D87" s="43"/>
      <c r="E87" s="43"/>
      <c r="F87" s="61">
        <v>1</v>
      </c>
      <c r="G87" s="61">
        <v>2</v>
      </c>
      <c r="H87" s="61">
        <v>3</v>
      </c>
      <c r="I87" s="61">
        <v>4</v>
      </c>
      <c r="J87" s="61">
        <v>5</v>
      </c>
      <c r="K87" s="188" t="s">
        <v>194</v>
      </c>
      <c r="L87" s="188"/>
      <c r="M87" s="61" t="s">
        <v>260</v>
      </c>
      <c r="N87" s="67" t="s">
        <v>261</v>
      </c>
    </row>
    <row r="88" spans="2:14" ht="15">
      <c r="B88" s="68" t="s">
        <v>262</v>
      </c>
      <c r="C88" s="69" t="str">
        <f>IF(C83&gt;"",C83,"")</f>
        <v>Leppänen Konsta</v>
      </c>
      <c r="D88" s="69" t="str">
        <f>IF(G83&gt;"",G83,"")</f>
        <v>Lundqvist Thor</v>
      </c>
      <c r="E88" s="70"/>
      <c r="F88" s="71">
        <v>-6</v>
      </c>
      <c r="G88" s="71">
        <v>-8</v>
      </c>
      <c r="H88" s="71">
        <v>8</v>
      </c>
      <c r="I88" s="71">
        <v>4</v>
      </c>
      <c r="J88" s="71">
        <v>-6</v>
      </c>
      <c r="K88" s="72">
        <f>IF(ISBLANK(F88),"",COUNTIF(F88:J88,"&gt;=0"))</f>
        <v>2</v>
      </c>
      <c r="L88" s="72">
        <f>IF(ISBLANK(F88),"",(IF(LEFT(F88,1)="-",1,0)+IF(LEFT(G88,1)="-",1,0)+IF(LEFT(H88,1)="-",1,0)+IF(LEFT(I88,1)="-",1,0)+IF(LEFT(J88,1)="-",1,0)))</f>
        <v>3</v>
      </c>
      <c r="M88" s="73">
        <f aca="true" t="shared" si="3" ref="M88:N92">IF(K88=3,1,"")</f>
      </c>
      <c r="N88" s="74">
        <f t="shared" si="3"/>
        <v>1</v>
      </c>
    </row>
    <row r="89" spans="2:14" ht="15">
      <c r="B89" s="68" t="s">
        <v>263</v>
      </c>
      <c r="C89" s="69" t="str">
        <f>IF(C84&gt;"",C84,"")</f>
        <v>Räsänen Elmeri</v>
      </c>
      <c r="D89" s="69" t="str">
        <f>IF(G84&gt;"",G84,"")</f>
        <v>Koli Olli</v>
      </c>
      <c r="E89" s="70"/>
      <c r="F89" s="71">
        <v>4</v>
      </c>
      <c r="G89" s="71">
        <v>-3</v>
      </c>
      <c r="H89" s="71">
        <v>9</v>
      </c>
      <c r="I89" s="71">
        <v>-6</v>
      </c>
      <c r="J89" s="71">
        <v>-3</v>
      </c>
      <c r="K89" s="72">
        <f>IF(ISBLANK(F89),"",COUNTIF(F89:J89,"&gt;=0"))</f>
        <v>2</v>
      </c>
      <c r="L89" s="72">
        <f>IF(ISBLANK(F89),"",(IF(LEFT(F89,1)="-",1,0)+IF(LEFT(G89,1)="-",1,0)+IF(LEFT(H89,1)="-",1,0)+IF(LEFT(I89,1)="-",1,0)+IF(LEFT(J89,1)="-",1,0)))</f>
        <v>3</v>
      </c>
      <c r="M89" s="73">
        <f t="shared" si="3"/>
      </c>
      <c r="N89" s="74">
        <f t="shared" si="3"/>
        <v>1</v>
      </c>
    </row>
    <row r="90" spans="2:14" ht="15">
      <c r="B90" s="68" t="s">
        <v>264</v>
      </c>
      <c r="C90" s="69" t="str">
        <f>IF(C85&gt;"",C85,"")</f>
        <v>Hämäläinen Niko</v>
      </c>
      <c r="D90" s="69" t="str">
        <f>IF(G85&gt;"",G85,"")</f>
        <v>Haapala Jasper</v>
      </c>
      <c r="E90" s="70"/>
      <c r="F90" s="71">
        <v>5</v>
      </c>
      <c r="G90" s="71">
        <v>9</v>
      </c>
      <c r="H90" s="71">
        <v>7</v>
      </c>
      <c r="I90" s="71"/>
      <c r="J90" s="71"/>
      <c r="K90" s="72">
        <f>IF(ISBLANK(F90),"",COUNTIF(F90:J90,"&gt;=0"))</f>
        <v>3</v>
      </c>
      <c r="L90" s="72">
        <f>IF(ISBLANK(F90),"",(IF(LEFT(F90,1)="-",1,0)+IF(LEFT(G90,1)="-",1,0)+IF(LEFT(H90,1)="-",1,0)+IF(LEFT(I90,1)="-",1,0)+IF(LEFT(J90,1)="-",1,0)))</f>
        <v>0</v>
      </c>
      <c r="M90" s="73">
        <f t="shared" si="3"/>
        <v>1</v>
      </c>
      <c r="N90" s="74">
        <f t="shared" si="3"/>
      </c>
    </row>
    <row r="91" spans="2:14" ht="15">
      <c r="B91" s="68" t="s">
        <v>265</v>
      </c>
      <c r="C91" s="69" t="str">
        <f>IF(C83&gt;"",C83,"")</f>
        <v>Leppänen Konsta</v>
      </c>
      <c r="D91" s="69" t="str">
        <f>IF(G84&gt;"",G84,"")</f>
        <v>Koli Olli</v>
      </c>
      <c r="E91" s="70"/>
      <c r="F91" s="71">
        <v>-4</v>
      </c>
      <c r="G91" s="71">
        <v>-6</v>
      </c>
      <c r="H91" s="71">
        <v>-10</v>
      </c>
      <c r="I91" s="71"/>
      <c r="J91" s="71"/>
      <c r="K91" s="72">
        <f>IF(ISBLANK(F91),"",COUNTIF(F91:J91,"&gt;=0"))</f>
        <v>0</v>
      </c>
      <c r="L91" s="72">
        <f>IF(ISBLANK(F91),"",(IF(LEFT(F91,1)="-",1,0)+IF(LEFT(G91,1)="-",1,0)+IF(LEFT(H91,1)="-",1,0)+IF(LEFT(I91,1)="-",1,0)+IF(LEFT(J91,1)="-",1,0)))</f>
        <v>3</v>
      </c>
      <c r="M91" s="73">
        <f t="shared" si="3"/>
      </c>
      <c r="N91" s="74">
        <f t="shared" si="3"/>
        <v>1</v>
      </c>
    </row>
    <row r="92" spans="2:14" ht="15">
      <c r="B92" s="68" t="s">
        <v>266</v>
      </c>
      <c r="C92" s="69" t="str">
        <f>IF(C84&gt;"",C84,"")</f>
        <v>Räsänen Elmeri</v>
      </c>
      <c r="D92" s="69" t="str">
        <f>IF(G83&gt;"",G83,"")</f>
        <v>Lundqvist Thor</v>
      </c>
      <c r="E92" s="70"/>
      <c r="F92" s="71"/>
      <c r="G92" s="71"/>
      <c r="H92" s="71"/>
      <c r="I92" s="71"/>
      <c r="J92" s="71"/>
      <c r="K92" s="72">
        <f>IF(ISBLANK(F92),"",COUNTIF(F92:J92,"&gt;=0"))</f>
      </c>
      <c r="L92" s="72">
        <f>IF(ISBLANK(F92),"",(IF(LEFT(F92,1)="-",1,0)+IF(LEFT(G92,1)="-",1,0)+IF(LEFT(H92,1)="-",1,0)+IF(LEFT(I92,1)="-",1,0)+IF(LEFT(J92,1)="-",1,0)))</f>
      </c>
      <c r="M92" s="73">
        <f t="shared" si="3"/>
      </c>
      <c r="N92" s="74">
        <f t="shared" si="3"/>
      </c>
    </row>
    <row r="93" spans="2:14" ht="15.75">
      <c r="B93" s="44"/>
      <c r="C93" s="43"/>
      <c r="D93" s="43"/>
      <c r="E93" s="43"/>
      <c r="F93" s="43"/>
      <c r="G93" s="43"/>
      <c r="H93" s="43"/>
      <c r="I93" s="189" t="s">
        <v>267</v>
      </c>
      <c r="J93" s="189"/>
      <c r="K93" s="75">
        <f>SUM(K88:K92)</f>
        <v>7</v>
      </c>
      <c r="L93" s="75">
        <f>SUM(L88:L92)</f>
        <v>9</v>
      </c>
      <c r="M93" s="75">
        <f>SUM(M88:M92)</f>
        <v>1</v>
      </c>
      <c r="N93" s="76">
        <f>SUM(N88:N92)</f>
        <v>3</v>
      </c>
    </row>
    <row r="94" spans="2:14" ht="15.75">
      <c r="B94" s="77" t="s">
        <v>268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65"/>
    </row>
    <row r="95" spans="2:14" ht="15.75">
      <c r="B95" s="78" t="s">
        <v>269</v>
      </c>
      <c r="C95" s="79"/>
      <c r="D95" s="79" t="s">
        <v>270</v>
      </c>
      <c r="E95" s="79"/>
      <c r="F95" s="79"/>
      <c r="G95" s="79" t="s">
        <v>208</v>
      </c>
      <c r="H95" s="79"/>
      <c r="I95" s="79"/>
      <c r="J95" s="80" t="s">
        <v>271</v>
      </c>
      <c r="K95" s="43"/>
      <c r="L95" s="43"/>
      <c r="M95" s="43"/>
      <c r="N95" s="65"/>
    </row>
    <row r="96" spans="2:14" ht="18.75" thickBot="1">
      <c r="B96" s="44"/>
      <c r="C96" s="43"/>
      <c r="D96" s="43"/>
      <c r="E96" s="43"/>
      <c r="F96" s="43"/>
      <c r="G96" s="43"/>
      <c r="H96" s="43"/>
      <c r="I96" s="43"/>
      <c r="J96" s="190" t="str">
        <f>IF(M93=3,C82,IF(N93=3,G82,""))</f>
        <v>TuPy</v>
      </c>
      <c r="K96" s="190"/>
      <c r="L96" s="190"/>
      <c r="M96" s="190"/>
      <c r="N96" s="190"/>
    </row>
    <row r="97" spans="2:14" ht="18.75" thickBot="1">
      <c r="B97" s="81"/>
      <c r="C97" s="82"/>
      <c r="D97" s="82"/>
      <c r="E97" s="82"/>
      <c r="F97" s="82"/>
      <c r="G97" s="82"/>
      <c r="H97" s="82"/>
      <c r="I97" s="82"/>
      <c r="J97" s="83"/>
      <c r="K97" s="83"/>
      <c r="L97" s="83"/>
      <c r="M97" s="83"/>
      <c r="N97" s="84"/>
    </row>
    <row r="98" ht="15.75" thickTop="1">
      <c r="B98" s="85"/>
    </row>
    <row r="99" ht="15">
      <c r="B99" s="85"/>
    </row>
    <row r="100" ht="15">
      <c r="B100" s="85"/>
    </row>
    <row r="101" ht="15.75" thickBot="1"/>
    <row r="102" spans="2:14" ht="16.5" thickTop="1">
      <c r="B102" s="37"/>
      <c r="C102" s="38"/>
      <c r="D102" s="38"/>
      <c r="E102" s="38"/>
      <c r="F102" s="173" t="s">
        <v>236</v>
      </c>
      <c r="G102" s="173"/>
      <c r="H102" s="174" t="s">
        <v>237</v>
      </c>
      <c r="I102" s="174"/>
      <c r="J102" s="174"/>
      <c r="K102" s="174"/>
      <c r="L102" s="174"/>
      <c r="M102" s="174"/>
      <c r="N102" s="174"/>
    </row>
    <row r="103" spans="2:14" ht="15.75">
      <c r="B103" s="40"/>
      <c r="C103" s="41" t="s">
        <v>238</v>
      </c>
      <c r="D103" s="42"/>
      <c r="E103" s="43"/>
      <c r="F103" s="175" t="s">
        <v>239</v>
      </c>
      <c r="G103" s="175"/>
      <c r="H103" s="176" t="s">
        <v>240</v>
      </c>
      <c r="I103" s="176"/>
      <c r="J103" s="176"/>
      <c r="K103" s="176"/>
      <c r="L103" s="176"/>
      <c r="M103" s="176"/>
      <c r="N103" s="176"/>
    </row>
    <row r="104" spans="2:14" ht="15.75">
      <c r="B104" s="44"/>
      <c r="C104" s="45"/>
      <c r="D104" s="43"/>
      <c r="E104" s="43"/>
      <c r="F104" s="177" t="s">
        <v>241</v>
      </c>
      <c r="G104" s="177"/>
      <c r="H104" s="178" t="s">
        <v>242</v>
      </c>
      <c r="I104" s="178"/>
      <c r="J104" s="178"/>
      <c r="K104" s="178"/>
      <c r="L104" s="178"/>
      <c r="M104" s="178"/>
      <c r="N104" s="178"/>
    </row>
    <row r="105" spans="2:14" ht="21" thickBot="1">
      <c r="B105" s="46"/>
      <c r="C105" s="47" t="s">
        <v>243</v>
      </c>
      <c r="D105" s="43"/>
      <c r="E105" s="43"/>
      <c r="F105" s="179" t="s">
        <v>244</v>
      </c>
      <c r="G105" s="179"/>
      <c r="H105" s="180">
        <v>45416</v>
      </c>
      <c r="I105" s="180"/>
      <c r="J105" s="180"/>
      <c r="K105" s="48" t="s">
        <v>245</v>
      </c>
      <c r="L105" s="181"/>
      <c r="M105" s="181"/>
      <c r="N105" s="181"/>
    </row>
    <row r="106" spans="2:14" ht="16.5" thickTop="1">
      <c r="B106" s="49"/>
      <c r="C106" s="43"/>
      <c r="D106" s="43"/>
      <c r="E106" s="43"/>
      <c r="F106" s="50"/>
      <c r="G106" s="43"/>
      <c r="H106" s="43"/>
      <c r="I106" s="51"/>
      <c r="J106" s="52"/>
      <c r="K106" s="52"/>
      <c r="L106" s="52"/>
      <c r="M106" s="52"/>
      <c r="N106" s="53"/>
    </row>
    <row r="107" spans="2:14" ht="16.5" thickBot="1">
      <c r="B107" s="54" t="s">
        <v>246</v>
      </c>
      <c r="C107" s="182" t="s">
        <v>66</v>
      </c>
      <c r="D107" s="182"/>
      <c r="E107" s="55"/>
      <c r="F107" s="56" t="s">
        <v>247</v>
      </c>
      <c r="G107" s="183" t="s">
        <v>38</v>
      </c>
      <c r="H107" s="183"/>
      <c r="I107" s="183"/>
      <c r="J107" s="183"/>
      <c r="K107" s="183"/>
      <c r="L107" s="183"/>
      <c r="M107" s="183"/>
      <c r="N107" s="183"/>
    </row>
    <row r="108" spans="2:14" ht="15">
      <c r="B108" s="57" t="s">
        <v>248</v>
      </c>
      <c r="C108" s="184" t="s">
        <v>293</v>
      </c>
      <c r="D108" s="184"/>
      <c r="E108" s="58"/>
      <c r="F108" s="59" t="s">
        <v>250</v>
      </c>
      <c r="G108" s="185" t="s">
        <v>317</v>
      </c>
      <c r="H108" s="185"/>
      <c r="I108" s="185"/>
      <c r="J108" s="185"/>
      <c r="K108" s="185"/>
      <c r="L108" s="185"/>
      <c r="M108" s="185"/>
      <c r="N108" s="185"/>
    </row>
    <row r="109" spans="2:14" ht="15">
      <c r="B109" s="60" t="s">
        <v>252</v>
      </c>
      <c r="C109" s="186" t="s">
        <v>291</v>
      </c>
      <c r="D109" s="186"/>
      <c r="E109" s="58"/>
      <c r="F109" s="61" t="s">
        <v>254</v>
      </c>
      <c r="G109" s="187" t="s">
        <v>278</v>
      </c>
      <c r="H109" s="187"/>
      <c r="I109" s="187"/>
      <c r="J109" s="187"/>
      <c r="K109" s="187"/>
      <c r="L109" s="187"/>
      <c r="M109" s="187"/>
      <c r="N109" s="187"/>
    </row>
    <row r="110" spans="2:14" ht="15">
      <c r="B110" s="60" t="s">
        <v>255</v>
      </c>
      <c r="C110" s="186" t="s">
        <v>295</v>
      </c>
      <c r="D110" s="186"/>
      <c r="E110" s="58"/>
      <c r="F110" s="62" t="s">
        <v>257</v>
      </c>
      <c r="G110" s="187" t="s">
        <v>280</v>
      </c>
      <c r="H110" s="187"/>
      <c r="I110" s="187"/>
      <c r="J110" s="187"/>
      <c r="K110" s="187"/>
      <c r="L110" s="187"/>
      <c r="M110" s="187"/>
      <c r="N110" s="187"/>
    </row>
    <row r="111" spans="2:14" ht="15.75">
      <c r="B111" s="44"/>
      <c r="C111" s="43"/>
      <c r="D111" s="43"/>
      <c r="E111" s="43"/>
      <c r="F111" s="50"/>
      <c r="G111" s="63"/>
      <c r="H111" s="63"/>
      <c r="I111" s="63"/>
      <c r="J111" s="43"/>
      <c r="K111" s="43"/>
      <c r="L111" s="43"/>
      <c r="M111" s="64"/>
      <c r="N111" s="65"/>
    </row>
    <row r="112" spans="2:14" ht="15.75">
      <c r="B112" s="66" t="s">
        <v>259</v>
      </c>
      <c r="C112" s="43"/>
      <c r="D112" s="43"/>
      <c r="E112" s="43"/>
      <c r="F112" s="61">
        <v>1</v>
      </c>
      <c r="G112" s="61">
        <v>2</v>
      </c>
      <c r="H112" s="61">
        <v>3</v>
      </c>
      <c r="I112" s="61">
        <v>4</v>
      </c>
      <c r="J112" s="61">
        <v>5</v>
      </c>
      <c r="K112" s="188" t="s">
        <v>194</v>
      </c>
      <c r="L112" s="188"/>
      <c r="M112" s="61" t="s">
        <v>260</v>
      </c>
      <c r="N112" s="67" t="s">
        <v>261</v>
      </c>
    </row>
    <row r="113" spans="2:14" ht="15">
      <c r="B113" s="68" t="s">
        <v>262</v>
      </c>
      <c r="C113" s="69" t="str">
        <f>IF(C108&gt;"",C108,"")</f>
        <v>Timonen Nuutti</v>
      </c>
      <c r="D113" s="69" t="str">
        <f>IF(G108&gt;"",G108,"")</f>
        <v>Koivumäki Joel</v>
      </c>
      <c r="E113" s="70"/>
      <c r="F113" s="71">
        <v>5</v>
      </c>
      <c r="G113" s="71">
        <v>10</v>
      </c>
      <c r="H113" s="71">
        <v>8</v>
      </c>
      <c r="I113" s="71"/>
      <c r="J113" s="71"/>
      <c r="K113" s="72">
        <f>IF(ISBLANK(F113),"",COUNTIF(F113:J113,"&gt;=0"))</f>
        <v>3</v>
      </c>
      <c r="L113" s="72">
        <f>IF(ISBLANK(F113),"",(IF(LEFT(F113,1)="-",1,0)+IF(LEFT(G113,1)="-",1,0)+IF(LEFT(H113,1)="-",1,0)+IF(LEFT(I113,1)="-",1,0)+IF(LEFT(J113,1)="-",1,0)))</f>
        <v>0</v>
      </c>
      <c r="M113" s="73">
        <f aca="true" t="shared" si="4" ref="M113:N117">IF(K113=3,1,"")</f>
        <v>1</v>
      </c>
      <c r="N113" s="74">
        <f t="shared" si="4"/>
      </c>
    </row>
    <row r="114" spans="2:14" ht="15">
      <c r="B114" s="68" t="s">
        <v>263</v>
      </c>
      <c r="C114" s="69" t="str">
        <f>IF(C109&gt;"",C109,"")</f>
        <v>Lindgren Aukusti</v>
      </c>
      <c r="D114" s="69" t="str">
        <f>IF(G109&gt;"",G109,"")</f>
        <v>Lehtosaari Niko</v>
      </c>
      <c r="E114" s="70"/>
      <c r="F114" s="71">
        <v>-9</v>
      </c>
      <c r="G114" s="71">
        <v>-6</v>
      </c>
      <c r="H114" s="71">
        <v>-8</v>
      </c>
      <c r="I114" s="71"/>
      <c r="J114" s="71"/>
      <c r="K114" s="72">
        <f>IF(ISBLANK(F114),"",COUNTIF(F114:J114,"&gt;=0"))</f>
        <v>0</v>
      </c>
      <c r="L114" s="72">
        <f>IF(ISBLANK(F114),"",(IF(LEFT(F114,1)="-",1,0)+IF(LEFT(G114,1)="-",1,0)+IF(LEFT(H114,1)="-",1,0)+IF(LEFT(I114,1)="-",1,0)+IF(LEFT(J114,1)="-",1,0)))</f>
        <v>3</v>
      </c>
      <c r="M114" s="73">
        <f t="shared" si="4"/>
      </c>
      <c r="N114" s="74">
        <f t="shared" si="4"/>
        <v>1</v>
      </c>
    </row>
    <row r="115" spans="2:14" ht="15">
      <c r="B115" s="68" t="s">
        <v>264</v>
      </c>
      <c r="C115" s="69" t="str">
        <f>IF(C110&gt;"",C110,"")</f>
        <v>Illikainen Kasperi</v>
      </c>
      <c r="D115" s="69" t="str">
        <f>IF(G110&gt;"",G110,"")</f>
        <v>Takkavuori Max</v>
      </c>
      <c r="E115" s="70"/>
      <c r="F115" s="71">
        <v>10</v>
      </c>
      <c r="G115" s="71">
        <v>9</v>
      </c>
      <c r="H115" s="71">
        <v>-5</v>
      </c>
      <c r="I115" s="71">
        <v>-5</v>
      </c>
      <c r="J115" s="71">
        <v>7</v>
      </c>
      <c r="K115" s="72">
        <f>IF(ISBLANK(F115),"",COUNTIF(F115:J115,"&gt;=0"))</f>
        <v>3</v>
      </c>
      <c r="L115" s="72">
        <f>IF(ISBLANK(F115),"",(IF(LEFT(F115,1)="-",1,0)+IF(LEFT(G115,1)="-",1,0)+IF(LEFT(H115,1)="-",1,0)+IF(LEFT(I115,1)="-",1,0)+IF(LEFT(J115,1)="-",1,0)))</f>
        <v>2</v>
      </c>
      <c r="M115" s="73">
        <f t="shared" si="4"/>
        <v>1</v>
      </c>
      <c r="N115" s="74">
        <f t="shared" si="4"/>
      </c>
    </row>
    <row r="116" spans="2:14" ht="15">
      <c r="B116" s="68" t="s">
        <v>265</v>
      </c>
      <c r="C116" s="69" t="str">
        <f>IF(C108&gt;"",C108,"")</f>
        <v>Timonen Nuutti</v>
      </c>
      <c r="D116" s="69" t="str">
        <f>IF(G109&gt;"",G109,"")</f>
        <v>Lehtosaari Niko</v>
      </c>
      <c r="E116" s="70"/>
      <c r="F116" s="71">
        <v>-11</v>
      </c>
      <c r="G116" s="71">
        <v>-6</v>
      </c>
      <c r="H116" s="71">
        <v>-7</v>
      </c>
      <c r="I116" s="71"/>
      <c r="J116" s="71"/>
      <c r="K116" s="72">
        <f>IF(ISBLANK(F116),"",COUNTIF(F116:J116,"&gt;=0"))</f>
        <v>0</v>
      </c>
      <c r="L116" s="72">
        <f>IF(ISBLANK(F116),"",(IF(LEFT(F116,1)="-",1,0)+IF(LEFT(G116,1)="-",1,0)+IF(LEFT(H116,1)="-",1,0)+IF(LEFT(I116,1)="-",1,0)+IF(LEFT(J116,1)="-",1,0)))</f>
        <v>3</v>
      </c>
      <c r="M116" s="73">
        <f t="shared" si="4"/>
      </c>
      <c r="N116" s="74">
        <f t="shared" si="4"/>
        <v>1</v>
      </c>
    </row>
    <row r="117" spans="2:14" ht="15">
      <c r="B117" s="68" t="s">
        <v>266</v>
      </c>
      <c r="C117" s="69" t="str">
        <f>IF(C109&gt;"",C109,"")</f>
        <v>Lindgren Aukusti</v>
      </c>
      <c r="D117" s="69" t="str">
        <f>IF(G108&gt;"",G108,"")</f>
        <v>Koivumäki Joel</v>
      </c>
      <c r="E117" s="70"/>
      <c r="F117" s="71">
        <v>4</v>
      </c>
      <c r="G117" s="71">
        <v>-11</v>
      </c>
      <c r="H117" s="71">
        <v>-8</v>
      </c>
      <c r="I117" s="71">
        <v>-5</v>
      </c>
      <c r="J117" s="71"/>
      <c r="K117" s="72">
        <f>IF(ISBLANK(F117),"",COUNTIF(F117:J117,"&gt;=0"))</f>
        <v>1</v>
      </c>
      <c r="L117" s="72">
        <f>IF(ISBLANK(F117),"",(IF(LEFT(F117,1)="-",1,0)+IF(LEFT(G117,1)="-",1,0)+IF(LEFT(H117,1)="-",1,0)+IF(LEFT(I117,1)="-",1,0)+IF(LEFT(J117,1)="-",1,0)))</f>
        <v>3</v>
      </c>
      <c r="M117" s="73">
        <f t="shared" si="4"/>
      </c>
      <c r="N117" s="74">
        <f t="shared" si="4"/>
        <v>1</v>
      </c>
    </row>
    <row r="118" spans="2:14" ht="15.75">
      <c r="B118" s="44"/>
      <c r="C118" s="43"/>
      <c r="D118" s="43"/>
      <c r="E118" s="43"/>
      <c r="F118" s="43"/>
      <c r="G118" s="43"/>
      <c r="H118" s="43"/>
      <c r="I118" s="189" t="s">
        <v>267</v>
      </c>
      <c r="J118" s="189"/>
      <c r="K118" s="75">
        <f>SUM(K113:K117)</f>
        <v>7</v>
      </c>
      <c r="L118" s="75">
        <f>SUM(L113:L117)</f>
        <v>11</v>
      </c>
      <c r="M118" s="75">
        <f>SUM(M113:M117)</f>
        <v>2</v>
      </c>
      <c r="N118" s="76">
        <f>SUM(N113:N117)</f>
        <v>3</v>
      </c>
    </row>
    <row r="119" spans="2:14" ht="15.75">
      <c r="B119" s="77" t="s">
        <v>268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65"/>
    </row>
    <row r="120" spans="2:14" ht="15.75">
      <c r="B120" s="78" t="s">
        <v>269</v>
      </c>
      <c r="C120" s="79"/>
      <c r="D120" s="79" t="s">
        <v>270</v>
      </c>
      <c r="E120" s="79"/>
      <c r="F120" s="79"/>
      <c r="G120" s="79" t="s">
        <v>208</v>
      </c>
      <c r="H120" s="79"/>
      <c r="I120" s="79"/>
      <c r="J120" s="80" t="s">
        <v>271</v>
      </c>
      <c r="K120" s="43"/>
      <c r="L120" s="43"/>
      <c r="M120" s="43"/>
      <c r="N120" s="65"/>
    </row>
    <row r="121" spans="2:14" ht="18.75" thickBot="1">
      <c r="B121" s="44"/>
      <c r="C121" s="43"/>
      <c r="D121" s="43"/>
      <c r="E121" s="43"/>
      <c r="F121" s="43"/>
      <c r="G121" s="43"/>
      <c r="H121" s="43"/>
      <c r="I121" s="43"/>
      <c r="J121" s="190" t="str">
        <f>IF(M118=3,C107,IF(N118=3,G107,""))</f>
        <v>TIP-70 2</v>
      </c>
      <c r="K121" s="190"/>
      <c r="L121" s="190"/>
      <c r="M121" s="190"/>
      <c r="N121" s="190"/>
    </row>
    <row r="122" spans="2:14" ht="18.75" thickBot="1">
      <c r="B122" s="81"/>
      <c r="C122" s="82"/>
      <c r="D122" s="82"/>
      <c r="E122" s="82"/>
      <c r="F122" s="82"/>
      <c r="G122" s="82"/>
      <c r="H122" s="82"/>
      <c r="I122" s="82"/>
      <c r="J122" s="83"/>
      <c r="K122" s="83"/>
      <c r="L122" s="83"/>
      <c r="M122" s="83"/>
      <c r="N122" s="84"/>
    </row>
    <row r="123" ht="15.75" thickTop="1">
      <c r="B123" s="85"/>
    </row>
    <row r="124" ht="15">
      <c r="B124" s="85"/>
    </row>
    <row r="125" spans="2:4" ht="15">
      <c r="B125" s="85"/>
      <c r="D125" s="39" t="s">
        <v>318</v>
      </c>
    </row>
    <row r="126" ht="15.75" thickBot="1"/>
    <row r="127" spans="2:14" ht="16.5" thickTop="1">
      <c r="B127" s="37"/>
      <c r="C127" s="38"/>
      <c r="D127" s="38"/>
      <c r="E127" s="38"/>
      <c r="F127" s="173" t="s">
        <v>236</v>
      </c>
      <c r="G127" s="173"/>
      <c r="H127" s="174" t="s">
        <v>237</v>
      </c>
      <c r="I127" s="174"/>
      <c r="J127" s="174"/>
      <c r="K127" s="174"/>
      <c r="L127" s="174"/>
      <c r="M127" s="174"/>
      <c r="N127" s="174"/>
    </row>
    <row r="128" spans="2:14" ht="15.75">
      <c r="B128" s="40"/>
      <c r="C128" s="41" t="s">
        <v>238</v>
      </c>
      <c r="D128" s="42"/>
      <c r="E128" s="43"/>
      <c r="F128" s="175" t="s">
        <v>239</v>
      </c>
      <c r="G128" s="175"/>
      <c r="H128" s="176" t="s">
        <v>240</v>
      </c>
      <c r="I128" s="176"/>
      <c r="J128" s="176"/>
      <c r="K128" s="176"/>
      <c r="L128" s="176"/>
      <c r="M128" s="176"/>
      <c r="N128" s="176"/>
    </row>
    <row r="129" spans="2:14" ht="15.75">
      <c r="B129" s="44"/>
      <c r="C129" s="45"/>
      <c r="D129" s="43"/>
      <c r="E129" s="43"/>
      <c r="F129" s="177" t="s">
        <v>241</v>
      </c>
      <c r="G129" s="177"/>
      <c r="H129" s="178" t="s">
        <v>242</v>
      </c>
      <c r="I129" s="178"/>
      <c r="J129" s="178"/>
      <c r="K129" s="178"/>
      <c r="L129" s="178"/>
      <c r="M129" s="178"/>
      <c r="N129" s="178"/>
    </row>
    <row r="130" spans="2:14" ht="21" thickBot="1">
      <c r="B130" s="46"/>
      <c r="C130" s="47" t="s">
        <v>243</v>
      </c>
      <c r="D130" s="43"/>
      <c r="E130" s="43"/>
      <c r="F130" s="179" t="s">
        <v>244</v>
      </c>
      <c r="G130" s="179"/>
      <c r="H130" s="180">
        <v>45416</v>
      </c>
      <c r="I130" s="180"/>
      <c r="J130" s="180"/>
      <c r="K130" s="48" t="s">
        <v>245</v>
      </c>
      <c r="L130" s="181"/>
      <c r="M130" s="181"/>
      <c r="N130" s="181"/>
    </row>
    <row r="131" spans="2:14" ht="16.5" thickTop="1">
      <c r="B131" s="49"/>
      <c r="C131" s="43"/>
      <c r="D131" s="43"/>
      <c r="E131" s="43"/>
      <c r="F131" s="50"/>
      <c r="G131" s="43"/>
      <c r="H131" s="43"/>
      <c r="I131" s="51"/>
      <c r="J131" s="52"/>
      <c r="K131" s="52"/>
      <c r="L131" s="52"/>
      <c r="M131" s="52"/>
      <c r="N131" s="53"/>
    </row>
    <row r="132" spans="2:14" ht="16.5" thickBot="1">
      <c r="B132" s="54" t="s">
        <v>246</v>
      </c>
      <c r="C132" s="182" t="s">
        <v>38</v>
      </c>
      <c r="D132" s="182"/>
      <c r="E132" s="55"/>
      <c r="F132" s="56" t="s">
        <v>247</v>
      </c>
      <c r="G132" s="183" t="s">
        <v>13</v>
      </c>
      <c r="H132" s="183"/>
      <c r="I132" s="183"/>
      <c r="J132" s="183"/>
      <c r="K132" s="183"/>
      <c r="L132" s="183"/>
      <c r="M132" s="183"/>
      <c r="N132" s="183"/>
    </row>
    <row r="133" spans="2:14" ht="15">
      <c r="B133" s="57" t="s">
        <v>248</v>
      </c>
      <c r="C133" s="184" t="s">
        <v>278</v>
      </c>
      <c r="D133" s="184"/>
      <c r="E133" s="58"/>
      <c r="F133" s="59" t="s">
        <v>250</v>
      </c>
      <c r="G133" s="185" t="s">
        <v>314</v>
      </c>
      <c r="H133" s="185"/>
      <c r="I133" s="185"/>
      <c r="J133" s="185"/>
      <c r="K133" s="185"/>
      <c r="L133" s="185"/>
      <c r="M133" s="185"/>
      <c r="N133" s="185"/>
    </row>
    <row r="134" spans="2:14" ht="15">
      <c r="B134" s="60" t="s">
        <v>252</v>
      </c>
      <c r="C134" s="186" t="s">
        <v>280</v>
      </c>
      <c r="D134" s="186"/>
      <c r="E134" s="58"/>
      <c r="F134" s="61" t="s">
        <v>254</v>
      </c>
      <c r="G134" s="187" t="s">
        <v>303</v>
      </c>
      <c r="H134" s="187"/>
      <c r="I134" s="187"/>
      <c r="J134" s="187"/>
      <c r="K134" s="187"/>
      <c r="L134" s="187"/>
      <c r="M134" s="187"/>
      <c r="N134" s="187"/>
    </row>
    <row r="135" spans="2:14" ht="15">
      <c r="B135" s="60" t="s">
        <v>255</v>
      </c>
      <c r="C135" s="186" t="s">
        <v>282</v>
      </c>
      <c r="D135" s="186"/>
      <c r="E135" s="58"/>
      <c r="F135" s="62" t="s">
        <v>257</v>
      </c>
      <c r="G135" s="187" t="s">
        <v>315</v>
      </c>
      <c r="H135" s="187"/>
      <c r="I135" s="187"/>
      <c r="J135" s="187"/>
      <c r="K135" s="187"/>
      <c r="L135" s="187"/>
      <c r="M135" s="187"/>
      <c r="N135" s="187"/>
    </row>
    <row r="136" spans="2:14" ht="15.75">
      <c r="B136" s="44"/>
      <c r="C136" s="43"/>
      <c r="D136" s="43"/>
      <c r="E136" s="43"/>
      <c r="F136" s="50"/>
      <c r="G136" s="63"/>
      <c r="H136" s="63"/>
      <c r="I136" s="63"/>
      <c r="J136" s="43"/>
      <c r="K136" s="43"/>
      <c r="L136" s="43"/>
      <c r="M136" s="64"/>
      <c r="N136" s="65"/>
    </row>
    <row r="137" spans="2:14" ht="15.75">
      <c r="B137" s="66" t="s">
        <v>259</v>
      </c>
      <c r="C137" s="43"/>
      <c r="D137" s="43"/>
      <c r="E137" s="43"/>
      <c r="F137" s="61">
        <v>1</v>
      </c>
      <c r="G137" s="61">
        <v>2</v>
      </c>
      <c r="H137" s="61">
        <v>3</v>
      </c>
      <c r="I137" s="61">
        <v>4</v>
      </c>
      <c r="J137" s="61">
        <v>5</v>
      </c>
      <c r="K137" s="188" t="s">
        <v>194</v>
      </c>
      <c r="L137" s="188"/>
      <c r="M137" s="61" t="s">
        <v>260</v>
      </c>
      <c r="N137" s="67" t="s">
        <v>261</v>
      </c>
    </row>
    <row r="138" spans="2:14" ht="15">
      <c r="B138" s="68" t="s">
        <v>262</v>
      </c>
      <c r="C138" s="69" t="str">
        <f>IF(C133&gt;"",C133,"")</f>
        <v>Lehtosaari Niko</v>
      </c>
      <c r="D138" s="69" t="str">
        <f>IF(G133&gt;"",G133,"")</f>
        <v>Lundqvist Thor</v>
      </c>
      <c r="E138" s="70"/>
      <c r="F138" s="71">
        <v>-11</v>
      </c>
      <c r="G138" s="71">
        <v>-4</v>
      </c>
      <c r="H138" s="71">
        <v>-6</v>
      </c>
      <c r="I138" s="71"/>
      <c r="J138" s="71"/>
      <c r="K138" s="72">
        <f>IF(ISBLANK(F138),"",COUNTIF(F138:J138,"&gt;=0"))</f>
        <v>0</v>
      </c>
      <c r="L138" s="72">
        <f>IF(ISBLANK(F138),"",(IF(LEFT(F138,1)="-",1,0)+IF(LEFT(G138,1)="-",1,0)+IF(LEFT(H138,1)="-",1,0)+IF(LEFT(I138,1)="-",1,0)+IF(LEFT(J138,1)="-",1,0)))</f>
        <v>3</v>
      </c>
      <c r="M138" s="73">
        <f aca="true" t="shared" si="5" ref="M138:N142">IF(K138=3,1,"")</f>
      </c>
      <c r="N138" s="74">
        <f t="shared" si="5"/>
        <v>1</v>
      </c>
    </row>
    <row r="139" spans="2:14" ht="15">
      <c r="B139" s="68" t="s">
        <v>263</v>
      </c>
      <c r="C139" s="69" t="str">
        <f>IF(C134&gt;"",C134,"")</f>
        <v>Takkavuori Max</v>
      </c>
      <c r="D139" s="69" t="str">
        <f>IF(G134&gt;"",G134,"")</f>
        <v>Koli Olli</v>
      </c>
      <c r="E139" s="70"/>
      <c r="F139" s="71">
        <v>-6</v>
      </c>
      <c r="G139" s="71">
        <v>-8</v>
      </c>
      <c r="H139" s="71">
        <v>-7</v>
      </c>
      <c r="I139" s="71"/>
      <c r="J139" s="71"/>
      <c r="K139" s="72">
        <f>IF(ISBLANK(F139),"",COUNTIF(F139:J139,"&gt;=0"))</f>
        <v>0</v>
      </c>
      <c r="L139" s="72">
        <f>IF(ISBLANK(F139),"",(IF(LEFT(F139,1)="-",1,0)+IF(LEFT(G139,1)="-",1,0)+IF(LEFT(H139,1)="-",1,0)+IF(LEFT(I139,1)="-",1,0)+IF(LEFT(J139,1)="-",1,0)))</f>
        <v>3</v>
      </c>
      <c r="M139" s="73">
        <f t="shared" si="5"/>
      </c>
      <c r="N139" s="74">
        <f t="shared" si="5"/>
        <v>1</v>
      </c>
    </row>
    <row r="140" spans="2:14" ht="15">
      <c r="B140" s="68" t="s">
        <v>264</v>
      </c>
      <c r="C140" s="69" t="str">
        <f>IF(C135&gt;"",C135,"")</f>
        <v>Lehtosaari Luka</v>
      </c>
      <c r="D140" s="69" t="str">
        <f>IF(G135&gt;"",G135,"")</f>
        <v>Haapala Jasper</v>
      </c>
      <c r="E140" s="70"/>
      <c r="F140" s="71">
        <v>3</v>
      </c>
      <c r="G140" s="71">
        <v>9</v>
      </c>
      <c r="H140" s="71">
        <v>-7</v>
      </c>
      <c r="I140" s="71">
        <v>11</v>
      </c>
      <c r="J140" s="71"/>
      <c r="K140" s="72">
        <f>IF(ISBLANK(F140),"",COUNTIF(F140:J140,"&gt;=0"))</f>
        <v>3</v>
      </c>
      <c r="L140" s="72">
        <f>IF(ISBLANK(F140),"",(IF(LEFT(F140,1)="-",1,0)+IF(LEFT(G140,1)="-",1,0)+IF(LEFT(H140,1)="-",1,0)+IF(LEFT(I140,1)="-",1,0)+IF(LEFT(J140,1)="-",1,0)))</f>
        <v>1</v>
      </c>
      <c r="M140" s="73">
        <f t="shared" si="5"/>
        <v>1</v>
      </c>
      <c r="N140" s="74">
        <f t="shared" si="5"/>
      </c>
    </row>
    <row r="141" spans="2:14" ht="15">
      <c r="B141" s="68" t="s">
        <v>265</v>
      </c>
      <c r="C141" s="69" t="str">
        <f>IF(C133&gt;"",C133,"")</f>
        <v>Lehtosaari Niko</v>
      </c>
      <c r="D141" s="69" t="str">
        <f>IF(G134&gt;"",G134,"")</f>
        <v>Koli Olli</v>
      </c>
      <c r="E141" s="70"/>
      <c r="F141" s="71">
        <v>-7</v>
      </c>
      <c r="G141" s="71">
        <v>-3</v>
      </c>
      <c r="H141" s="71">
        <v>-8</v>
      </c>
      <c r="I141" s="71"/>
      <c r="J141" s="71"/>
      <c r="K141" s="72">
        <f>IF(ISBLANK(F141),"",COUNTIF(F141:J141,"&gt;=0"))</f>
        <v>0</v>
      </c>
      <c r="L141" s="72">
        <f>IF(ISBLANK(F141),"",(IF(LEFT(F141,1)="-",1,0)+IF(LEFT(G141,1)="-",1,0)+IF(LEFT(H141,1)="-",1,0)+IF(LEFT(I141,1)="-",1,0)+IF(LEFT(J141,1)="-",1,0)))</f>
        <v>3</v>
      </c>
      <c r="M141" s="73">
        <f t="shared" si="5"/>
      </c>
      <c r="N141" s="74">
        <f t="shared" si="5"/>
        <v>1</v>
      </c>
    </row>
    <row r="142" spans="2:14" ht="15">
      <c r="B142" s="68" t="s">
        <v>266</v>
      </c>
      <c r="C142" s="69" t="str">
        <f>IF(C134&gt;"",C134,"")</f>
        <v>Takkavuori Max</v>
      </c>
      <c r="D142" s="69" t="str">
        <f>IF(G133&gt;"",G133,"")</f>
        <v>Lundqvist Thor</v>
      </c>
      <c r="E142" s="70"/>
      <c r="F142" s="71"/>
      <c r="G142" s="71"/>
      <c r="H142" s="71"/>
      <c r="I142" s="71"/>
      <c r="J142" s="71"/>
      <c r="K142" s="72">
        <f>IF(ISBLANK(F142),"",COUNTIF(F142:J142,"&gt;=0"))</f>
      </c>
      <c r="L142" s="72">
        <f>IF(ISBLANK(F142),"",(IF(LEFT(F142,1)="-",1,0)+IF(LEFT(G142,1)="-",1,0)+IF(LEFT(H142,1)="-",1,0)+IF(LEFT(I142,1)="-",1,0)+IF(LEFT(J142,1)="-",1,0)))</f>
      </c>
      <c r="M142" s="73">
        <f t="shared" si="5"/>
      </c>
      <c r="N142" s="74">
        <f t="shared" si="5"/>
      </c>
    </row>
    <row r="143" spans="2:14" ht="15.75">
      <c r="B143" s="44"/>
      <c r="C143" s="43"/>
      <c r="D143" s="43"/>
      <c r="E143" s="43"/>
      <c r="F143" s="43"/>
      <c r="G143" s="43"/>
      <c r="H143" s="43"/>
      <c r="I143" s="189" t="s">
        <v>267</v>
      </c>
      <c r="J143" s="189"/>
      <c r="K143" s="75">
        <f>SUM(K138:K142)</f>
        <v>3</v>
      </c>
      <c r="L143" s="75">
        <f>SUM(L138:L142)</f>
        <v>10</v>
      </c>
      <c r="M143" s="75">
        <f>SUM(M138:M142)</f>
        <v>1</v>
      </c>
      <c r="N143" s="76">
        <f>SUM(N138:N142)</f>
        <v>3</v>
      </c>
    </row>
    <row r="144" spans="2:14" ht="15.75">
      <c r="B144" s="77" t="s">
        <v>268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65"/>
    </row>
    <row r="145" spans="2:14" ht="15.75">
      <c r="B145" s="78" t="s">
        <v>269</v>
      </c>
      <c r="C145" s="79"/>
      <c r="D145" s="79" t="s">
        <v>270</v>
      </c>
      <c r="E145" s="79"/>
      <c r="F145" s="79"/>
      <c r="G145" s="79" t="s">
        <v>208</v>
      </c>
      <c r="H145" s="79"/>
      <c r="I145" s="79"/>
      <c r="J145" s="80" t="s">
        <v>271</v>
      </c>
      <c r="K145" s="43"/>
      <c r="L145" s="43"/>
      <c r="M145" s="43"/>
      <c r="N145" s="65"/>
    </row>
    <row r="146" spans="2:14" ht="18.75" thickBot="1">
      <c r="B146" s="44"/>
      <c r="C146" s="43"/>
      <c r="D146" s="43"/>
      <c r="E146" s="43"/>
      <c r="F146" s="43"/>
      <c r="G146" s="43"/>
      <c r="H146" s="43"/>
      <c r="I146" s="43"/>
      <c r="J146" s="190" t="str">
        <f>IF(M143=3,C132,IF(N143=3,G132,""))</f>
        <v>TuPy</v>
      </c>
      <c r="K146" s="190"/>
      <c r="L146" s="190"/>
      <c r="M146" s="190"/>
      <c r="N146" s="190"/>
    </row>
    <row r="147" spans="2:14" ht="18.75" thickBot="1">
      <c r="B147" s="81"/>
      <c r="C147" s="82"/>
      <c r="D147" s="82"/>
      <c r="E147" s="82"/>
      <c r="F147" s="82"/>
      <c r="G147" s="82"/>
      <c r="H147" s="82"/>
      <c r="I147" s="82"/>
      <c r="J147" s="83"/>
      <c r="K147" s="83"/>
      <c r="L147" s="83"/>
      <c r="M147" s="83"/>
      <c r="N147" s="84"/>
    </row>
    <row r="148" ht="15.75" thickTop="1">
      <c r="B148" s="85"/>
    </row>
    <row r="149" ht="15">
      <c r="B149" s="85"/>
    </row>
    <row r="150" ht="15">
      <c r="B150" s="85"/>
    </row>
  </sheetData>
  <sheetProtection/>
  <mergeCells count="120">
    <mergeCell ref="J146:N146"/>
    <mergeCell ref="C134:D134"/>
    <mergeCell ref="G134:N134"/>
    <mergeCell ref="C135:D135"/>
    <mergeCell ref="G135:N135"/>
    <mergeCell ref="K137:L137"/>
    <mergeCell ref="I143:J143"/>
    <mergeCell ref="F130:G130"/>
    <mergeCell ref="H130:J130"/>
    <mergeCell ref="L130:N130"/>
    <mergeCell ref="C132:D132"/>
    <mergeCell ref="G132:N132"/>
    <mergeCell ref="C133:D133"/>
    <mergeCell ref="G133:N133"/>
    <mergeCell ref="J121:N121"/>
    <mergeCell ref="F127:G127"/>
    <mergeCell ref="H127:N127"/>
    <mergeCell ref="F128:G128"/>
    <mergeCell ref="H128:N128"/>
    <mergeCell ref="F129:G129"/>
    <mergeCell ref="H129:N129"/>
    <mergeCell ref="C109:D109"/>
    <mergeCell ref="G109:N109"/>
    <mergeCell ref="C110:D110"/>
    <mergeCell ref="G110:N110"/>
    <mergeCell ref="K112:L112"/>
    <mergeCell ref="I118:J118"/>
    <mergeCell ref="F105:G105"/>
    <mergeCell ref="H105:J105"/>
    <mergeCell ref="L105:N105"/>
    <mergeCell ref="C107:D107"/>
    <mergeCell ref="G107:N107"/>
    <mergeCell ref="C108:D108"/>
    <mergeCell ref="G108:N108"/>
    <mergeCell ref="J96:N96"/>
    <mergeCell ref="F102:G102"/>
    <mergeCell ref="H102:N102"/>
    <mergeCell ref="F103:G103"/>
    <mergeCell ref="H103:N103"/>
    <mergeCell ref="F104:G104"/>
    <mergeCell ref="H104:N104"/>
    <mergeCell ref="C84:D84"/>
    <mergeCell ref="G84:N84"/>
    <mergeCell ref="C85:D85"/>
    <mergeCell ref="G85:N85"/>
    <mergeCell ref="K87:L87"/>
    <mergeCell ref="I93:J93"/>
    <mergeCell ref="F80:G80"/>
    <mergeCell ref="H80:J80"/>
    <mergeCell ref="L80:N80"/>
    <mergeCell ref="C82:D82"/>
    <mergeCell ref="G82:N82"/>
    <mergeCell ref="C83:D83"/>
    <mergeCell ref="G83:N83"/>
    <mergeCell ref="J71:N71"/>
    <mergeCell ref="F77:G77"/>
    <mergeCell ref="H77:N77"/>
    <mergeCell ref="F78:G78"/>
    <mergeCell ref="H78:N78"/>
    <mergeCell ref="F79:G79"/>
    <mergeCell ref="H79:N79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376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2</v>
      </c>
      <c r="C6" s="17" t="s">
        <v>3</v>
      </c>
      <c r="D6" s="17" t="s">
        <v>4</v>
      </c>
      <c r="E6" s="5"/>
      <c r="F6" s="6"/>
      <c r="G6" s="6"/>
      <c r="H6" s="6"/>
      <c r="I6" s="7"/>
    </row>
    <row r="7" spans="1:9" ht="13.5" customHeight="1">
      <c r="A7" s="18" t="s">
        <v>5</v>
      </c>
      <c r="B7" s="18" t="s">
        <v>6</v>
      </c>
      <c r="C7" s="18" t="s">
        <v>7</v>
      </c>
      <c r="D7" s="18" t="s">
        <v>7</v>
      </c>
      <c r="E7" s="19" t="s">
        <v>7</v>
      </c>
      <c r="F7" s="6"/>
      <c r="G7" s="6"/>
      <c r="H7" s="6"/>
      <c r="I7" s="20"/>
    </row>
    <row r="8" spans="1:9" ht="13.5" customHeight="1">
      <c r="A8" s="18" t="s">
        <v>8</v>
      </c>
      <c r="B8" s="18"/>
      <c r="C8" s="18"/>
      <c r="D8" s="18"/>
      <c r="E8" s="21"/>
      <c r="F8" s="19" t="s">
        <v>7</v>
      </c>
      <c r="G8" s="6"/>
      <c r="H8" s="6"/>
      <c r="I8" s="20"/>
    </row>
    <row r="9" spans="1:9" ht="13.5" customHeight="1">
      <c r="A9" s="17" t="s">
        <v>9</v>
      </c>
      <c r="B9" s="17" t="s">
        <v>10</v>
      </c>
      <c r="C9" s="17" t="s">
        <v>11</v>
      </c>
      <c r="D9" s="17" t="s">
        <v>12</v>
      </c>
      <c r="E9" s="22" t="s">
        <v>13</v>
      </c>
      <c r="F9" s="21" t="s">
        <v>14</v>
      </c>
      <c r="G9" s="5"/>
      <c r="H9" s="6"/>
      <c r="I9" s="20"/>
    </row>
    <row r="10" spans="1:9" ht="13.5" customHeight="1">
      <c r="A10" s="17" t="s">
        <v>15</v>
      </c>
      <c r="B10" s="17" t="s">
        <v>16</v>
      </c>
      <c r="C10" s="17" t="s">
        <v>13</v>
      </c>
      <c r="D10" s="17" t="s">
        <v>13</v>
      </c>
      <c r="E10" s="23" t="s">
        <v>17</v>
      </c>
      <c r="F10" s="1"/>
      <c r="G10" s="19" t="s">
        <v>7</v>
      </c>
      <c r="H10" s="6"/>
      <c r="I10" s="20"/>
    </row>
    <row r="11" spans="1:9" ht="13.5" customHeight="1">
      <c r="A11" s="18" t="s">
        <v>18</v>
      </c>
      <c r="B11" s="18" t="s">
        <v>19</v>
      </c>
      <c r="C11" s="18" t="s">
        <v>20</v>
      </c>
      <c r="D11" s="18" t="s">
        <v>21</v>
      </c>
      <c r="E11" s="19" t="s">
        <v>20</v>
      </c>
      <c r="F11" s="1"/>
      <c r="G11" s="21" t="s">
        <v>14</v>
      </c>
      <c r="H11" s="5"/>
      <c r="I11" s="20"/>
    </row>
    <row r="12" spans="1:9" ht="13.5" customHeight="1">
      <c r="A12" s="18" t="s">
        <v>22</v>
      </c>
      <c r="B12" s="18" t="s">
        <v>23</v>
      </c>
      <c r="C12" s="18" t="s">
        <v>24</v>
      </c>
      <c r="D12" s="18" t="s">
        <v>25</v>
      </c>
      <c r="E12" s="21" t="s">
        <v>14</v>
      </c>
      <c r="F12" s="22" t="s">
        <v>26</v>
      </c>
      <c r="G12" s="24"/>
      <c r="H12" s="5"/>
      <c r="I12" s="20"/>
    </row>
    <row r="13" spans="1:9" ht="13.5" customHeight="1">
      <c r="A13" s="17" t="s">
        <v>27</v>
      </c>
      <c r="B13" s="17" t="s">
        <v>28</v>
      </c>
      <c r="C13" s="17" t="s">
        <v>29</v>
      </c>
      <c r="D13" s="17" t="s">
        <v>30</v>
      </c>
      <c r="E13" s="22" t="s">
        <v>26</v>
      </c>
      <c r="F13" s="23" t="s">
        <v>14</v>
      </c>
      <c r="G13" s="1"/>
      <c r="H13" s="5"/>
      <c r="I13" s="20"/>
    </row>
    <row r="14" spans="1:9" ht="13.5" customHeight="1">
      <c r="A14" s="17" t="s">
        <v>31</v>
      </c>
      <c r="B14" s="17" t="s">
        <v>32</v>
      </c>
      <c r="C14" s="17" t="s">
        <v>26</v>
      </c>
      <c r="D14" s="17" t="s">
        <v>26</v>
      </c>
      <c r="E14" s="23" t="s">
        <v>14</v>
      </c>
      <c r="F14" s="6"/>
      <c r="G14" s="1"/>
      <c r="H14" s="22" t="s">
        <v>25</v>
      </c>
      <c r="I14" s="25"/>
    </row>
    <row r="15" spans="1:9" ht="15" customHeight="1">
      <c r="A15" s="15"/>
      <c r="B15" s="15"/>
      <c r="C15" s="15"/>
      <c r="D15" s="15"/>
      <c r="E15" s="6"/>
      <c r="F15" s="6"/>
      <c r="G15" s="1"/>
      <c r="H15" s="21" t="s">
        <v>14</v>
      </c>
      <c r="I15" s="25"/>
    </row>
    <row r="16" spans="1:9" ht="13.5" customHeight="1">
      <c r="A16" s="18" t="s">
        <v>33</v>
      </c>
      <c r="B16" s="18" t="s">
        <v>34</v>
      </c>
      <c r="C16" s="18" t="s">
        <v>35</v>
      </c>
      <c r="D16" s="18" t="s">
        <v>35</v>
      </c>
      <c r="E16" s="19" t="s">
        <v>36</v>
      </c>
      <c r="F16" s="6"/>
      <c r="G16" s="1"/>
      <c r="H16" s="5"/>
      <c r="I16" s="20"/>
    </row>
    <row r="17" spans="1:9" ht="13.5" customHeight="1">
      <c r="A17" s="18" t="s">
        <v>37</v>
      </c>
      <c r="B17" s="18" t="s">
        <v>10</v>
      </c>
      <c r="C17" s="18" t="s">
        <v>36</v>
      </c>
      <c r="D17" s="18" t="s">
        <v>30</v>
      </c>
      <c r="E17" s="21" t="s">
        <v>17</v>
      </c>
      <c r="F17" s="19" t="s">
        <v>38</v>
      </c>
      <c r="G17" s="1"/>
      <c r="H17" s="5"/>
      <c r="I17" s="20"/>
    </row>
    <row r="18" spans="1:9" ht="13.5" customHeight="1">
      <c r="A18" s="17" t="s">
        <v>39</v>
      </c>
      <c r="B18" s="17" t="s">
        <v>40</v>
      </c>
      <c r="C18" s="17" t="s">
        <v>12</v>
      </c>
      <c r="D18" s="17" t="s">
        <v>12</v>
      </c>
      <c r="E18" s="22" t="s">
        <v>38</v>
      </c>
      <c r="F18" s="21" t="s">
        <v>14</v>
      </c>
      <c r="G18" s="24"/>
      <c r="H18" s="5"/>
      <c r="I18" s="20"/>
    </row>
    <row r="19" spans="1:9" ht="13.5" customHeight="1">
      <c r="A19" s="17" t="s">
        <v>41</v>
      </c>
      <c r="B19" s="17" t="s">
        <v>42</v>
      </c>
      <c r="C19" s="17" t="s">
        <v>38</v>
      </c>
      <c r="D19" s="17" t="s">
        <v>7</v>
      </c>
      <c r="E19" s="23" t="s">
        <v>14</v>
      </c>
      <c r="F19" s="1"/>
      <c r="G19" s="22" t="s">
        <v>25</v>
      </c>
      <c r="H19" s="5"/>
      <c r="I19" s="20"/>
    </row>
    <row r="20" spans="1:9" ht="13.5" customHeight="1">
      <c r="A20" s="18" t="s">
        <v>43</v>
      </c>
      <c r="B20" s="18" t="s">
        <v>44</v>
      </c>
      <c r="C20" s="18" t="s">
        <v>45</v>
      </c>
      <c r="D20" s="18" t="s">
        <v>21</v>
      </c>
      <c r="E20" s="19" t="s">
        <v>45</v>
      </c>
      <c r="F20" s="1"/>
      <c r="G20" s="23" t="s">
        <v>14</v>
      </c>
      <c r="H20" s="6"/>
      <c r="I20" s="20"/>
    </row>
    <row r="21" spans="1:9" ht="13.5" customHeight="1">
      <c r="A21" s="18" t="s">
        <v>46</v>
      </c>
      <c r="B21" s="18" t="s">
        <v>10</v>
      </c>
      <c r="C21" s="18" t="s">
        <v>47</v>
      </c>
      <c r="D21" s="18" t="s">
        <v>12</v>
      </c>
      <c r="E21" s="21" t="s">
        <v>14</v>
      </c>
      <c r="F21" s="22" t="s">
        <v>25</v>
      </c>
      <c r="G21" s="5"/>
      <c r="H21" s="6"/>
      <c r="I21" s="20"/>
    </row>
    <row r="22" spans="1:9" ht="13.5" customHeight="1">
      <c r="A22" s="17" t="s">
        <v>48</v>
      </c>
      <c r="B22" s="17" t="s">
        <v>49</v>
      </c>
      <c r="C22" s="17" t="s">
        <v>50</v>
      </c>
      <c r="D22" s="17" t="s">
        <v>50</v>
      </c>
      <c r="E22" s="22" t="s">
        <v>25</v>
      </c>
      <c r="F22" s="23" t="s">
        <v>14</v>
      </c>
      <c r="G22" s="6"/>
      <c r="H22" s="6"/>
      <c r="I22" s="20"/>
    </row>
    <row r="23" spans="1:9" ht="13.5" customHeight="1">
      <c r="A23" s="17" t="s">
        <v>51</v>
      </c>
      <c r="B23" s="17" t="s">
        <v>52</v>
      </c>
      <c r="C23" s="17" t="s">
        <v>25</v>
      </c>
      <c r="D23" s="17" t="s">
        <v>25</v>
      </c>
      <c r="E23" s="23" t="s">
        <v>14</v>
      </c>
      <c r="F23" s="6"/>
      <c r="G23" s="6"/>
      <c r="H23" s="6"/>
      <c r="I23" s="20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31"/>
  <sheetViews>
    <sheetView zoomScalePageLayoutView="0" workbookViewId="0" topLeftCell="A1">
      <selection activeCell="G141" sqref="G141:N141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5" width="9.140625" style="39" customWidth="1"/>
    <col min="16" max="16384" width="8.8515625" style="39" customWidth="1"/>
  </cols>
  <sheetData>
    <row r="2" spans="2:14" ht="15">
      <c r="B2" s="86"/>
      <c r="C2" s="87"/>
      <c r="D2" s="87"/>
      <c r="E2" s="87"/>
      <c r="F2" s="88"/>
      <c r="G2" s="89" t="s">
        <v>236</v>
      </c>
      <c r="H2" s="90"/>
      <c r="I2" s="191" t="s">
        <v>319</v>
      </c>
      <c r="J2" s="192"/>
      <c r="K2" s="192"/>
      <c r="L2" s="192"/>
      <c r="M2" s="192"/>
      <c r="N2" s="193"/>
    </row>
    <row r="3" spans="2:14" ht="15">
      <c r="B3" s="91"/>
      <c r="C3" s="47" t="s">
        <v>238</v>
      </c>
      <c r="D3" s="47"/>
      <c r="F3" s="42"/>
      <c r="G3" s="89" t="s">
        <v>239</v>
      </c>
      <c r="H3" s="92"/>
      <c r="I3" s="191" t="s">
        <v>240</v>
      </c>
      <c r="J3" s="192"/>
      <c r="K3" s="192"/>
      <c r="L3" s="192"/>
      <c r="M3" s="192"/>
      <c r="N3" s="193"/>
    </row>
    <row r="4" spans="2:14" ht="15.75">
      <c r="B4" s="91"/>
      <c r="C4" s="93" t="s">
        <v>320</v>
      </c>
      <c r="D4" s="93"/>
      <c r="F4" s="42"/>
      <c r="G4" s="89" t="s">
        <v>241</v>
      </c>
      <c r="H4" s="92"/>
      <c r="I4" s="191" t="s">
        <v>321</v>
      </c>
      <c r="J4" s="192"/>
      <c r="K4" s="192"/>
      <c r="L4" s="192"/>
      <c r="M4" s="192"/>
      <c r="N4" s="193"/>
    </row>
    <row r="5" spans="2:14" ht="15.75">
      <c r="B5" s="91"/>
      <c r="C5" s="39" t="s">
        <v>322</v>
      </c>
      <c r="D5" s="93"/>
      <c r="F5" s="42"/>
      <c r="G5" s="89" t="s">
        <v>323</v>
      </c>
      <c r="H5" s="92"/>
      <c r="I5" s="192">
        <v>45416</v>
      </c>
      <c r="J5" s="192"/>
      <c r="K5" s="192"/>
      <c r="L5" s="192"/>
      <c r="M5" s="192"/>
      <c r="N5" s="193"/>
    </row>
    <row r="6" spans="2:14" ht="15.75" thickBot="1">
      <c r="B6" s="91"/>
      <c r="N6" s="94"/>
    </row>
    <row r="7" spans="2:14" ht="15">
      <c r="B7" s="95" t="s">
        <v>246</v>
      </c>
      <c r="C7" s="194" t="s">
        <v>29</v>
      </c>
      <c r="D7" s="194"/>
      <c r="E7" s="96"/>
      <c r="F7" s="97" t="s">
        <v>247</v>
      </c>
      <c r="G7" s="194" t="s">
        <v>26</v>
      </c>
      <c r="H7" s="194"/>
      <c r="I7" s="194"/>
      <c r="J7" s="194"/>
      <c r="K7" s="194"/>
      <c r="L7" s="194"/>
      <c r="M7" s="194"/>
      <c r="N7" s="195"/>
    </row>
    <row r="8" spans="2:14" ht="15">
      <c r="B8" s="98" t="s">
        <v>248</v>
      </c>
      <c r="C8" s="196" t="s">
        <v>324</v>
      </c>
      <c r="D8" s="196"/>
      <c r="E8" s="99"/>
      <c r="F8" s="100" t="s">
        <v>250</v>
      </c>
      <c r="G8" s="196" t="s">
        <v>325</v>
      </c>
      <c r="H8" s="196"/>
      <c r="I8" s="196"/>
      <c r="J8" s="196"/>
      <c r="K8" s="196"/>
      <c r="L8" s="196"/>
      <c r="M8" s="196"/>
      <c r="N8" s="197"/>
    </row>
    <row r="9" spans="2:14" ht="15">
      <c r="B9" s="98" t="s">
        <v>252</v>
      </c>
      <c r="C9" s="196" t="s">
        <v>326</v>
      </c>
      <c r="D9" s="196"/>
      <c r="E9" s="99"/>
      <c r="F9" s="100" t="s">
        <v>254</v>
      </c>
      <c r="G9" s="196" t="s">
        <v>327</v>
      </c>
      <c r="H9" s="196"/>
      <c r="I9" s="196"/>
      <c r="J9" s="196"/>
      <c r="K9" s="196"/>
      <c r="L9" s="196"/>
      <c r="M9" s="196"/>
      <c r="N9" s="197"/>
    </row>
    <row r="10" spans="2:14" ht="15">
      <c r="B10" s="198" t="s">
        <v>328</v>
      </c>
      <c r="C10" s="199"/>
      <c r="D10" s="199"/>
      <c r="E10" s="101"/>
      <c r="F10" s="199" t="s">
        <v>328</v>
      </c>
      <c r="G10" s="199"/>
      <c r="H10" s="199"/>
      <c r="I10" s="199"/>
      <c r="J10" s="199"/>
      <c r="K10" s="199"/>
      <c r="L10" s="199"/>
      <c r="M10" s="199"/>
      <c r="N10" s="200"/>
    </row>
    <row r="11" spans="2:14" ht="15">
      <c r="B11" s="102" t="s">
        <v>329</v>
      </c>
      <c r="C11" s="196" t="s">
        <v>324</v>
      </c>
      <c r="D11" s="196"/>
      <c r="E11" s="99"/>
      <c r="F11" s="103" t="s">
        <v>329</v>
      </c>
      <c r="G11" s="196" t="s">
        <v>325</v>
      </c>
      <c r="H11" s="196"/>
      <c r="I11" s="196"/>
      <c r="J11" s="196"/>
      <c r="K11" s="196"/>
      <c r="L11" s="196"/>
      <c r="M11" s="196"/>
      <c r="N11" s="197"/>
    </row>
    <row r="12" spans="2:14" ht="15.75" thickBot="1">
      <c r="B12" s="104" t="s">
        <v>329</v>
      </c>
      <c r="C12" s="196" t="s">
        <v>326</v>
      </c>
      <c r="D12" s="196"/>
      <c r="E12" s="105"/>
      <c r="F12" s="106" t="s">
        <v>329</v>
      </c>
      <c r="G12" s="196" t="s">
        <v>327</v>
      </c>
      <c r="H12" s="196"/>
      <c r="I12" s="196"/>
      <c r="J12" s="196"/>
      <c r="K12" s="196"/>
      <c r="L12" s="196"/>
      <c r="M12" s="196"/>
      <c r="N12" s="197"/>
    </row>
    <row r="13" spans="2:14" ht="15">
      <c r="B13" s="91"/>
      <c r="N13" s="94"/>
    </row>
    <row r="14" spans="2:14" ht="15.75" thickBot="1">
      <c r="B14" s="107" t="s">
        <v>259</v>
      </c>
      <c r="F14" s="108">
        <v>1</v>
      </c>
      <c r="G14" s="108">
        <v>2</v>
      </c>
      <c r="H14" s="108">
        <v>3</v>
      </c>
      <c r="I14" s="108">
        <v>4</v>
      </c>
      <c r="J14" s="108">
        <v>5</v>
      </c>
      <c r="K14" s="201" t="s">
        <v>194</v>
      </c>
      <c r="L14" s="201"/>
      <c r="M14" s="108" t="s">
        <v>260</v>
      </c>
      <c r="N14" s="109" t="s">
        <v>261</v>
      </c>
    </row>
    <row r="15" spans="2:14" ht="15">
      <c r="B15" s="110" t="s">
        <v>262</v>
      </c>
      <c r="C15" s="202" t="str">
        <f>IF(C8&gt;"",C8&amp;" - "&amp;G8,"")</f>
        <v>Haapanen Joni - Bergman Tuukka</v>
      </c>
      <c r="D15" s="202"/>
      <c r="E15" s="111"/>
      <c r="F15" s="112">
        <v>-4</v>
      </c>
      <c r="G15" s="112">
        <v>-2</v>
      </c>
      <c r="H15" s="112">
        <v>-1</v>
      </c>
      <c r="I15" s="112"/>
      <c r="J15" s="113"/>
      <c r="K15" s="114">
        <f>IF(ISBLANK(F15),"",COUNTIF(F15:J15,"&gt;=0"))</f>
        <v>0</v>
      </c>
      <c r="L15" s="115">
        <f>IF(ISBLANK(F15),"",IF(LEFT(F15)="-",1,0)+IF(LEFT(G15)="-",1,0)+IF(LEFT(H15)="-",1,0)+IF(LEFT(I15)="-",1,0)+IF(LEFT(J15)="-",1,0))</f>
        <v>3</v>
      </c>
      <c r="M15" s="116">
        <f aca="true" t="shared" si="0" ref="M15:N19">IF(K15=3,1,"")</f>
      </c>
      <c r="N15" s="117">
        <f t="shared" si="0"/>
        <v>1</v>
      </c>
    </row>
    <row r="16" spans="2:14" ht="15">
      <c r="B16" s="110" t="s">
        <v>263</v>
      </c>
      <c r="C16" s="202" t="str">
        <f>IF(C9&gt;"",C9&amp;" - "&amp;G9,"")</f>
        <v>Lehti Jesse - Vihreälaakso Eeka</v>
      </c>
      <c r="D16" s="202"/>
      <c r="E16" s="111"/>
      <c r="F16" s="112">
        <v>-2</v>
      </c>
      <c r="G16" s="112">
        <v>-3</v>
      </c>
      <c r="H16" s="112">
        <v>-1</v>
      </c>
      <c r="I16" s="112"/>
      <c r="J16" s="118"/>
      <c r="K16" s="103">
        <f>IF(ISBLANK(F16),"",COUNTIF(F16:J16,"&gt;=0"))</f>
        <v>0</v>
      </c>
      <c r="L16" s="119">
        <f>IF(ISBLANK(F16),"",IF(LEFT(F16)="-",1,0)+IF(LEFT(G16)="-",1,0)+IF(LEFT(H16)="-",1,0)+IF(LEFT(I16)="-",1,0)+IF(LEFT(J16)="-",1,0))</f>
        <v>3</v>
      </c>
      <c r="M16" s="120">
        <f t="shared" si="0"/>
      </c>
      <c r="N16" s="121">
        <f t="shared" si="0"/>
        <v>1</v>
      </c>
    </row>
    <row r="17" spans="2:14" ht="15">
      <c r="B17" s="122" t="s">
        <v>330</v>
      </c>
      <c r="C17" s="123" t="str">
        <f>IF(C11&gt;"",C11&amp;" / "&amp;C12,"")</f>
        <v>Haapanen Joni / Lehti Jesse</v>
      </c>
      <c r="D17" s="123" t="str">
        <f>IF(G11&gt;"",G11&amp;" / "&amp;G12,"")</f>
        <v>Bergman Tuukka / Vihreälaakso Eeka</v>
      </c>
      <c r="E17" s="124"/>
      <c r="F17" s="112">
        <v>0</v>
      </c>
      <c r="G17" s="112">
        <v>0</v>
      </c>
      <c r="H17" s="112">
        <v>-3</v>
      </c>
      <c r="I17" s="112"/>
      <c r="J17" s="118"/>
      <c r="K17" s="103">
        <v>0</v>
      </c>
      <c r="L17" s="119">
        <v>3</v>
      </c>
      <c r="M17" s="120">
        <f t="shared" si="0"/>
      </c>
      <c r="N17" s="121">
        <f t="shared" si="0"/>
        <v>1</v>
      </c>
    </row>
    <row r="18" spans="2:14" ht="15">
      <c r="B18" s="110" t="s">
        <v>265</v>
      </c>
      <c r="C18" s="202" t="str">
        <f>IF(C8&gt;"",C8&amp;" - "&amp;G9,"")</f>
        <v>Haapanen Joni - Vihreälaakso Eeka</v>
      </c>
      <c r="D18" s="202"/>
      <c r="E18" s="111"/>
      <c r="F18" s="112"/>
      <c r="G18" s="112"/>
      <c r="H18" s="112"/>
      <c r="I18" s="112"/>
      <c r="J18" s="118"/>
      <c r="K18" s="103">
        <f>IF(ISBLANK(F18),"",COUNTIF(F18:J18,"&gt;=0"))</f>
      </c>
      <c r="L18" s="119">
        <f>IF(ISBLANK(F18),"",IF(LEFT(F18)="-",1,0)+IF(LEFT(G18)="-",1,0)+IF(LEFT(H18)="-",1,0)+IF(LEFT(I18)="-",1,0)+IF(LEFT(J18)="-",1,0))</f>
      </c>
      <c r="M18" s="120">
        <f t="shared" si="0"/>
      </c>
      <c r="N18" s="121">
        <f t="shared" si="0"/>
      </c>
    </row>
    <row r="19" spans="2:14" ht="15.75" thickBot="1">
      <c r="B19" s="110" t="s">
        <v>266</v>
      </c>
      <c r="C19" s="202" t="str">
        <f>IF(C9&gt;"",C9&amp;" - "&amp;G8,"")</f>
        <v>Lehti Jesse - Bergman Tuukka</v>
      </c>
      <c r="D19" s="202"/>
      <c r="E19" s="111"/>
      <c r="F19" s="112"/>
      <c r="G19" s="112"/>
      <c r="H19" s="112"/>
      <c r="I19" s="112"/>
      <c r="J19" s="118"/>
      <c r="K19" s="106">
        <f>IF(ISBLANK(F19),"",COUNTIF(F19:J19,"&gt;=0"))</f>
      </c>
      <c r="L19" s="125">
        <f>IF(ISBLANK(F19),"",IF(LEFT(F19)="-",1,0)+IF(LEFT(G19)="-",1,0)+IF(LEFT(H19)="-",1,0)+IF(LEFT(I19)="-",1,0)+IF(LEFT(J19)="-",1,0))</f>
      </c>
      <c r="M19" s="126">
        <f t="shared" si="0"/>
      </c>
      <c r="N19" s="127">
        <f t="shared" si="0"/>
      </c>
    </row>
    <row r="20" spans="2:14" ht="19.5" thickBot="1">
      <c r="B20" s="91"/>
      <c r="F20" s="128"/>
      <c r="G20" s="128"/>
      <c r="H20" s="128"/>
      <c r="I20" s="203" t="s">
        <v>267</v>
      </c>
      <c r="J20" s="203"/>
      <c r="K20" s="129">
        <f>COUNTIF(K15:K19,"=3")</f>
        <v>0</v>
      </c>
      <c r="L20" s="130">
        <f>COUNTIF(L15:L19,"=3")</f>
        <v>3</v>
      </c>
      <c r="M20" s="131">
        <f>SUM(M15:M19)</f>
        <v>0</v>
      </c>
      <c r="N20" s="132">
        <f>SUM(N15:N19)</f>
        <v>3</v>
      </c>
    </row>
    <row r="21" spans="2:14" ht="15">
      <c r="B21" s="133" t="s">
        <v>268</v>
      </c>
      <c r="N21" s="94"/>
    </row>
    <row r="22" spans="2:14" ht="15">
      <c r="B22" s="134" t="s">
        <v>269</v>
      </c>
      <c r="D22" s="135" t="s">
        <v>270</v>
      </c>
      <c r="F22" s="135" t="s">
        <v>208</v>
      </c>
      <c r="G22" s="135"/>
      <c r="H22" s="136"/>
      <c r="J22" s="204" t="s">
        <v>271</v>
      </c>
      <c r="K22" s="204"/>
      <c r="L22" s="204"/>
      <c r="M22" s="204"/>
      <c r="N22" s="205"/>
    </row>
    <row r="23" spans="2:14" ht="21.75" thickBot="1">
      <c r="B23" s="206"/>
      <c r="C23" s="207"/>
      <c r="D23" s="207"/>
      <c r="E23" s="128"/>
      <c r="F23" s="207"/>
      <c r="G23" s="207"/>
      <c r="H23" s="207"/>
      <c r="I23" s="207"/>
      <c r="J23" s="208" t="str">
        <f>IF(M20=3,C7,IF(N20=3,G7,""))</f>
        <v>PTS Sherwood</v>
      </c>
      <c r="K23" s="208"/>
      <c r="L23" s="208"/>
      <c r="M23" s="208"/>
      <c r="N23" s="209"/>
    </row>
    <row r="24" spans="2:14" ht="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</row>
    <row r="29" spans="2:14" ht="15">
      <c r="B29" s="86"/>
      <c r="C29" s="87"/>
      <c r="D29" s="87"/>
      <c r="E29" s="87"/>
      <c r="F29" s="88"/>
      <c r="G29" s="89" t="s">
        <v>236</v>
      </c>
      <c r="H29" s="90"/>
      <c r="I29" s="191" t="s">
        <v>319</v>
      </c>
      <c r="J29" s="192"/>
      <c r="K29" s="192"/>
      <c r="L29" s="192"/>
      <c r="M29" s="192"/>
      <c r="N29" s="193"/>
    </row>
    <row r="30" spans="2:14" ht="15">
      <c r="B30" s="91"/>
      <c r="C30" s="47" t="s">
        <v>238</v>
      </c>
      <c r="D30" s="47"/>
      <c r="F30" s="42"/>
      <c r="G30" s="89" t="s">
        <v>239</v>
      </c>
      <c r="H30" s="92"/>
      <c r="I30" s="191" t="s">
        <v>240</v>
      </c>
      <c r="J30" s="192"/>
      <c r="K30" s="192"/>
      <c r="L30" s="192"/>
      <c r="M30" s="192"/>
      <c r="N30" s="193"/>
    </row>
    <row r="31" spans="2:14" ht="15.75">
      <c r="B31" s="91"/>
      <c r="C31" s="93" t="s">
        <v>320</v>
      </c>
      <c r="D31" s="93"/>
      <c r="F31" s="42"/>
      <c r="G31" s="89" t="s">
        <v>241</v>
      </c>
      <c r="H31" s="92"/>
      <c r="I31" s="191" t="s">
        <v>321</v>
      </c>
      <c r="J31" s="192"/>
      <c r="K31" s="192"/>
      <c r="L31" s="192"/>
      <c r="M31" s="192"/>
      <c r="N31" s="193"/>
    </row>
    <row r="32" spans="2:14" ht="15.75">
      <c r="B32" s="91"/>
      <c r="C32" s="39" t="s">
        <v>322</v>
      </c>
      <c r="D32" s="93"/>
      <c r="F32" s="42"/>
      <c r="G32" s="89" t="s">
        <v>323</v>
      </c>
      <c r="H32" s="92"/>
      <c r="I32" s="192">
        <v>45416</v>
      </c>
      <c r="J32" s="192"/>
      <c r="K32" s="192"/>
      <c r="L32" s="192"/>
      <c r="M32" s="192"/>
      <c r="N32" s="193"/>
    </row>
    <row r="33" spans="2:14" ht="15.75" thickBot="1">
      <c r="B33" s="91"/>
      <c r="N33" s="94"/>
    </row>
    <row r="34" spans="2:14" ht="15">
      <c r="B34" s="95" t="s">
        <v>246</v>
      </c>
      <c r="C34" s="194" t="s">
        <v>45</v>
      </c>
      <c r="D34" s="194"/>
      <c r="E34" s="96"/>
      <c r="F34" s="97" t="s">
        <v>247</v>
      </c>
      <c r="G34" s="194" t="s">
        <v>12</v>
      </c>
      <c r="H34" s="194"/>
      <c r="I34" s="194"/>
      <c r="J34" s="194"/>
      <c r="K34" s="194"/>
      <c r="L34" s="194"/>
      <c r="M34" s="194"/>
      <c r="N34" s="195"/>
    </row>
    <row r="35" spans="2:14" ht="15">
      <c r="B35" s="98" t="s">
        <v>248</v>
      </c>
      <c r="C35" s="196" t="s">
        <v>331</v>
      </c>
      <c r="D35" s="196"/>
      <c r="E35" s="99"/>
      <c r="F35" s="100" t="s">
        <v>250</v>
      </c>
      <c r="G35" s="196" t="s">
        <v>332</v>
      </c>
      <c r="H35" s="196"/>
      <c r="I35" s="196"/>
      <c r="J35" s="196"/>
      <c r="K35" s="196"/>
      <c r="L35" s="196"/>
      <c r="M35" s="196"/>
      <c r="N35" s="197"/>
    </row>
    <row r="36" spans="2:14" ht="15">
      <c r="B36" s="98" t="s">
        <v>252</v>
      </c>
      <c r="C36" s="196" t="s">
        <v>333</v>
      </c>
      <c r="D36" s="196"/>
      <c r="E36" s="99"/>
      <c r="F36" s="100" t="s">
        <v>254</v>
      </c>
      <c r="G36" s="196" t="s">
        <v>334</v>
      </c>
      <c r="H36" s="196"/>
      <c r="I36" s="196"/>
      <c r="J36" s="196"/>
      <c r="K36" s="196"/>
      <c r="L36" s="196"/>
      <c r="M36" s="196"/>
      <c r="N36" s="197"/>
    </row>
    <row r="37" spans="2:14" ht="15">
      <c r="B37" s="198" t="s">
        <v>328</v>
      </c>
      <c r="C37" s="199"/>
      <c r="D37" s="199"/>
      <c r="E37" s="101"/>
      <c r="F37" s="199" t="s">
        <v>328</v>
      </c>
      <c r="G37" s="199"/>
      <c r="H37" s="199"/>
      <c r="I37" s="199"/>
      <c r="J37" s="199"/>
      <c r="K37" s="199"/>
      <c r="L37" s="199"/>
      <c r="M37" s="199"/>
      <c r="N37" s="200"/>
    </row>
    <row r="38" spans="2:14" ht="15">
      <c r="B38" s="102" t="s">
        <v>329</v>
      </c>
      <c r="C38" s="196" t="s">
        <v>331</v>
      </c>
      <c r="D38" s="196"/>
      <c r="E38" s="99"/>
      <c r="F38" s="103" t="s">
        <v>329</v>
      </c>
      <c r="G38" s="196" t="s">
        <v>332</v>
      </c>
      <c r="H38" s="196"/>
      <c r="I38" s="196"/>
      <c r="J38" s="196"/>
      <c r="K38" s="196"/>
      <c r="L38" s="196"/>
      <c r="M38" s="196"/>
      <c r="N38" s="197"/>
    </row>
    <row r="39" spans="2:14" ht="15.75" thickBot="1">
      <c r="B39" s="104" t="s">
        <v>329</v>
      </c>
      <c r="C39" s="196" t="s">
        <v>333</v>
      </c>
      <c r="D39" s="196"/>
      <c r="E39" s="105"/>
      <c r="F39" s="106" t="s">
        <v>329</v>
      </c>
      <c r="G39" s="196" t="s">
        <v>334</v>
      </c>
      <c r="H39" s="196"/>
      <c r="I39" s="196"/>
      <c r="J39" s="196"/>
      <c r="K39" s="196"/>
      <c r="L39" s="196"/>
      <c r="M39" s="196"/>
      <c r="N39" s="197"/>
    </row>
    <row r="40" spans="2:14" ht="15">
      <c r="B40" s="91"/>
      <c r="N40" s="94"/>
    </row>
    <row r="41" spans="2:14" ht="15.75" thickBot="1">
      <c r="B41" s="107" t="s">
        <v>259</v>
      </c>
      <c r="F41" s="108">
        <v>1</v>
      </c>
      <c r="G41" s="108">
        <v>2</v>
      </c>
      <c r="H41" s="108">
        <v>3</v>
      </c>
      <c r="I41" s="108">
        <v>4</v>
      </c>
      <c r="J41" s="108">
        <v>5</v>
      </c>
      <c r="K41" s="201" t="s">
        <v>194</v>
      </c>
      <c r="L41" s="201"/>
      <c r="M41" s="108" t="s">
        <v>260</v>
      </c>
      <c r="N41" s="109" t="s">
        <v>261</v>
      </c>
    </row>
    <row r="42" spans="2:14" ht="15">
      <c r="B42" s="110" t="s">
        <v>262</v>
      </c>
      <c r="C42" s="202" t="str">
        <f>IF(C35&gt;"",C35&amp;" - "&amp;G35,"")</f>
        <v>Jackson Magnus - Keto-Tokoi Eemeli</v>
      </c>
      <c r="D42" s="202"/>
      <c r="E42" s="111"/>
      <c r="F42" s="112">
        <v>8</v>
      </c>
      <c r="G42" s="112">
        <v>-8</v>
      </c>
      <c r="H42" s="112">
        <v>10</v>
      </c>
      <c r="I42" s="112">
        <v>-12</v>
      </c>
      <c r="J42" s="113">
        <v>4</v>
      </c>
      <c r="K42" s="114">
        <f>IF(ISBLANK(F42),"",COUNTIF(F42:J42,"&gt;=0"))</f>
        <v>3</v>
      </c>
      <c r="L42" s="115">
        <f>IF(ISBLANK(F42),"",IF(LEFT(F42)="-",1,0)+IF(LEFT(G42)="-",1,0)+IF(LEFT(H42)="-",1,0)+IF(LEFT(I42)="-",1,0)+IF(LEFT(J42)="-",1,0))</f>
        <v>2</v>
      </c>
      <c r="M42" s="116">
        <f aca="true" t="shared" si="1" ref="M42:N46">IF(K42=3,1,"")</f>
        <v>1</v>
      </c>
      <c r="N42" s="117">
        <f t="shared" si="1"/>
      </c>
    </row>
    <row r="43" spans="2:14" ht="15">
      <c r="B43" s="110" t="s">
        <v>263</v>
      </c>
      <c r="C43" s="202" t="str">
        <f>IF(C36&gt;"",C36&amp;" - "&amp;G36,"")</f>
        <v>Lindström Linus - Pasanen Ville</v>
      </c>
      <c r="D43" s="202"/>
      <c r="E43" s="111"/>
      <c r="F43" s="112">
        <v>6</v>
      </c>
      <c r="G43" s="112">
        <v>3</v>
      </c>
      <c r="H43" s="112">
        <v>2</v>
      </c>
      <c r="I43" s="112"/>
      <c r="J43" s="118"/>
      <c r="K43" s="103">
        <f>IF(ISBLANK(F43),"",COUNTIF(F43:J43,"&gt;=0"))</f>
        <v>3</v>
      </c>
      <c r="L43" s="119">
        <f>IF(ISBLANK(F43),"",IF(LEFT(F43)="-",1,0)+IF(LEFT(G43)="-",1,0)+IF(LEFT(H43)="-",1,0)+IF(LEFT(I43)="-",1,0)+IF(LEFT(J43)="-",1,0))</f>
        <v>0</v>
      </c>
      <c r="M43" s="120">
        <f t="shared" si="1"/>
        <v>1</v>
      </c>
      <c r="N43" s="121">
        <f t="shared" si="1"/>
      </c>
    </row>
    <row r="44" spans="2:14" ht="15">
      <c r="B44" s="122" t="s">
        <v>330</v>
      </c>
      <c r="C44" s="123" t="str">
        <f>IF(C38&gt;"",C38&amp;" / "&amp;C39,"")</f>
        <v>Jackson Magnus / Lindström Linus</v>
      </c>
      <c r="D44" s="123" t="str">
        <f>IF(G38&gt;"",G38&amp;" / "&amp;G39,"")</f>
        <v>Keto-Tokoi Eemeli / Pasanen Ville</v>
      </c>
      <c r="E44" s="124"/>
      <c r="F44" s="112">
        <v>3</v>
      </c>
      <c r="G44" s="112">
        <v>5</v>
      </c>
      <c r="H44" s="112">
        <v>2</v>
      </c>
      <c r="I44" s="112"/>
      <c r="J44" s="118"/>
      <c r="K44" s="103">
        <f>IF(ISBLANK(F44),"",COUNTIF(F44:J44,"&gt;=0"))</f>
        <v>3</v>
      </c>
      <c r="L44" s="119">
        <f>IF(ISBLANK(F44),"",IF(LEFT(F44)="-",1,0)+IF(LEFT(G44)="-",1,0)+IF(LEFT(H44)="-",1,0)+IF(LEFT(I44)="-",1,0)+IF(LEFT(J44)="-",1,0))</f>
        <v>0</v>
      </c>
      <c r="M44" s="120">
        <f t="shared" si="1"/>
        <v>1</v>
      </c>
      <c r="N44" s="121">
        <f t="shared" si="1"/>
      </c>
    </row>
    <row r="45" spans="2:14" ht="15">
      <c r="B45" s="110" t="s">
        <v>265</v>
      </c>
      <c r="C45" s="202" t="str">
        <f>IF(C35&gt;"",C35&amp;" - "&amp;G36,"")</f>
        <v>Jackson Magnus - Pasanen Ville</v>
      </c>
      <c r="D45" s="202"/>
      <c r="E45" s="111"/>
      <c r="F45" s="112"/>
      <c r="G45" s="112"/>
      <c r="H45" s="112"/>
      <c r="I45" s="112"/>
      <c r="J45" s="118"/>
      <c r="K45" s="103">
        <f>IF(ISBLANK(F45),"",COUNTIF(F45:J45,"&gt;=0"))</f>
      </c>
      <c r="L45" s="119">
        <f>IF(ISBLANK(F45),"",IF(LEFT(F45)="-",1,0)+IF(LEFT(G45)="-",1,0)+IF(LEFT(H45)="-",1,0)+IF(LEFT(I45)="-",1,0)+IF(LEFT(J45)="-",1,0))</f>
      </c>
      <c r="M45" s="120">
        <f t="shared" si="1"/>
      </c>
      <c r="N45" s="121">
        <f t="shared" si="1"/>
      </c>
    </row>
    <row r="46" spans="2:14" ht="15.75" thickBot="1">
      <c r="B46" s="110" t="s">
        <v>266</v>
      </c>
      <c r="C46" s="202" t="str">
        <f>IF(C36&gt;"",C36&amp;" - "&amp;G35,"")</f>
        <v>Lindström Linus - Keto-Tokoi Eemeli</v>
      </c>
      <c r="D46" s="202"/>
      <c r="E46" s="111"/>
      <c r="F46" s="112"/>
      <c r="G46" s="112"/>
      <c r="H46" s="112"/>
      <c r="I46" s="112"/>
      <c r="J46" s="118"/>
      <c r="K46" s="106">
        <f>IF(ISBLANK(F46),"",COUNTIF(F46:J46,"&gt;=0"))</f>
      </c>
      <c r="L46" s="125">
        <f>IF(ISBLANK(F46),"",IF(LEFT(F46)="-",1,0)+IF(LEFT(G46)="-",1,0)+IF(LEFT(H46)="-",1,0)+IF(LEFT(I46)="-",1,0)+IF(LEFT(J46)="-",1,0))</f>
      </c>
      <c r="M46" s="126">
        <f t="shared" si="1"/>
      </c>
      <c r="N46" s="127">
        <f t="shared" si="1"/>
      </c>
    </row>
    <row r="47" spans="2:14" ht="19.5" thickBot="1">
      <c r="B47" s="91"/>
      <c r="F47" s="128"/>
      <c r="G47" s="128"/>
      <c r="H47" s="128"/>
      <c r="I47" s="203" t="s">
        <v>267</v>
      </c>
      <c r="J47" s="203"/>
      <c r="K47" s="129">
        <f>COUNTIF(K42:K46,"=3")</f>
        <v>3</v>
      </c>
      <c r="L47" s="130">
        <f>COUNTIF(L42:L46,"=3")</f>
        <v>0</v>
      </c>
      <c r="M47" s="131">
        <f>SUM(M42:M46)</f>
        <v>3</v>
      </c>
      <c r="N47" s="132">
        <f>SUM(N42:N46)</f>
        <v>0</v>
      </c>
    </row>
    <row r="48" spans="2:14" ht="15">
      <c r="B48" s="133" t="s">
        <v>268</v>
      </c>
      <c r="N48" s="94"/>
    </row>
    <row r="49" spans="2:14" ht="15">
      <c r="B49" s="134" t="s">
        <v>269</v>
      </c>
      <c r="D49" s="135" t="s">
        <v>270</v>
      </c>
      <c r="F49" s="135" t="s">
        <v>208</v>
      </c>
      <c r="G49" s="135"/>
      <c r="H49" s="136"/>
      <c r="J49" s="204" t="s">
        <v>271</v>
      </c>
      <c r="K49" s="204"/>
      <c r="L49" s="204"/>
      <c r="M49" s="204"/>
      <c r="N49" s="205"/>
    </row>
    <row r="50" spans="2:14" ht="21.75" thickBot="1">
      <c r="B50" s="206"/>
      <c r="C50" s="207"/>
      <c r="D50" s="207"/>
      <c r="E50" s="128"/>
      <c r="F50" s="207"/>
      <c r="G50" s="207"/>
      <c r="H50" s="207"/>
      <c r="I50" s="207"/>
      <c r="J50" s="208" t="str">
        <f>IF(M47=3,C34,IF(N47=3,G34,""))</f>
        <v>MBF 2</v>
      </c>
      <c r="K50" s="208"/>
      <c r="L50" s="208"/>
      <c r="M50" s="208"/>
      <c r="N50" s="209"/>
    </row>
    <row r="51" spans="2:14" ht="15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9"/>
    </row>
    <row r="56" spans="2:14" ht="15">
      <c r="B56" s="86"/>
      <c r="C56" s="87"/>
      <c r="D56" s="87"/>
      <c r="E56" s="87"/>
      <c r="F56" s="88"/>
      <c r="G56" s="89" t="s">
        <v>236</v>
      </c>
      <c r="H56" s="90"/>
      <c r="I56" s="191" t="s">
        <v>319</v>
      </c>
      <c r="J56" s="192"/>
      <c r="K56" s="192"/>
      <c r="L56" s="192"/>
      <c r="M56" s="192"/>
      <c r="N56" s="193"/>
    </row>
    <row r="57" spans="2:14" ht="15">
      <c r="B57" s="91"/>
      <c r="C57" s="47" t="s">
        <v>238</v>
      </c>
      <c r="D57" s="47"/>
      <c r="F57" s="42"/>
      <c r="G57" s="89" t="s">
        <v>239</v>
      </c>
      <c r="H57" s="92"/>
      <c r="I57" s="191" t="s">
        <v>240</v>
      </c>
      <c r="J57" s="192"/>
      <c r="K57" s="192"/>
      <c r="L57" s="192"/>
      <c r="M57" s="192"/>
      <c r="N57" s="193"/>
    </row>
    <row r="58" spans="2:14" ht="15.75">
      <c r="B58" s="91"/>
      <c r="C58" s="93" t="s">
        <v>320</v>
      </c>
      <c r="D58" s="93"/>
      <c r="F58" s="42"/>
      <c r="G58" s="89" t="s">
        <v>241</v>
      </c>
      <c r="H58" s="92"/>
      <c r="I58" s="191" t="s">
        <v>321</v>
      </c>
      <c r="J58" s="192"/>
      <c r="K58" s="192"/>
      <c r="L58" s="192"/>
      <c r="M58" s="192"/>
      <c r="N58" s="193"/>
    </row>
    <row r="59" spans="2:14" ht="15.75">
      <c r="B59" s="91"/>
      <c r="C59" s="39" t="s">
        <v>322</v>
      </c>
      <c r="D59" s="93"/>
      <c r="F59" s="42"/>
      <c r="G59" s="89" t="s">
        <v>323</v>
      </c>
      <c r="H59" s="92"/>
      <c r="I59" s="192">
        <v>45416</v>
      </c>
      <c r="J59" s="192"/>
      <c r="K59" s="192"/>
      <c r="L59" s="192"/>
      <c r="M59" s="192"/>
      <c r="N59" s="193"/>
    </row>
    <row r="60" spans="2:14" ht="15.75" thickBot="1">
      <c r="B60" s="91"/>
      <c r="N60" s="94"/>
    </row>
    <row r="61" spans="2:14" ht="15">
      <c r="B61" s="95" t="s">
        <v>246</v>
      </c>
      <c r="C61" s="194" t="s">
        <v>24</v>
      </c>
      <c r="D61" s="194"/>
      <c r="E61" s="96"/>
      <c r="F61" s="97" t="s">
        <v>247</v>
      </c>
      <c r="G61" s="194" t="s">
        <v>20</v>
      </c>
      <c r="H61" s="194"/>
      <c r="I61" s="194"/>
      <c r="J61" s="194"/>
      <c r="K61" s="194"/>
      <c r="L61" s="194"/>
      <c r="M61" s="194"/>
      <c r="N61" s="195"/>
    </row>
    <row r="62" spans="2:14" ht="15">
      <c r="B62" s="98" t="s">
        <v>248</v>
      </c>
      <c r="C62" s="196" t="s">
        <v>335</v>
      </c>
      <c r="D62" s="196"/>
      <c r="E62" s="99"/>
      <c r="F62" s="100" t="s">
        <v>250</v>
      </c>
      <c r="G62" s="196" t="s">
        <v>336</v>
      </c>
      <c r="H62" s="196"/>
      <c r="I62" s="196"/>
      <c r="J62" s="196"/>
      <c r="K62" s="196"/>
      <c r="L62" s="196"/>
      <c r="M62" s="196"/>
      <c r="N62" s="197"/>
    </row>
    <row r="63" spans="2:14" ht="15">
      <c r="B63" s="98" t="s">
        <v>252</v>
      </c>
      <c r="C63" s="196" t="s">
        <v>337</v>
      </c>
      <c r="D63" s="196"/>
      <c r="E63" s="99"/>
      <c r="F63" s="100" t="s">
        <v>254</v>
      </c>
      <c r="G63" s="196" t="s">
        <v>338</v>
      </c>
      <c r="H63" s="196"/>
      <c r="I63" s="196"/>
      <c r="J63" s="196"/>
      <c r="K63" s="196"/>
      <c r="L63" s="196"/>
      <c r="M63" s="196"/>
      <c r="N63" s="197"/>
    </row>
    <row r="64" spans="2:14" ht="15">
      <c r="B64" s="198" t="s">
        <v>328</v>
      </c>
      <c r="C64" s="199"/>
      <c r="D64" s="199"/>
      <c r="E64" s="101"/>
      <c r="F64" s="199" t="s">
        <v>328</v>
      </c>
      <c r="G64" s="199"/>
      <c r="H64" s="199"/>
      <c r="I64" s="199"/>
      <c r="J64" s="199"/>
      <c r="K64" s="199"/>
      <c r="L64" s="199"/>
      <c r="M64" s="199"/>
      <c r="N64" s="200"/>
    </row>
    <row r="65" spans="2:14" ht="15">
      <c r="B65" s="102" t="s">
        <v>329</v>
      </c>
      <c r="C65" s="196" t="s">
        <v>335</v>
      </c>
      <c r="D65" s="196"/>
      <c r="E65" s="99"/>
      <c r="F65" s="103" t="s">
        <v>329</v>
      </c>
      <c r="G65" s="196" t="s">
        <v>336</v>
      </c>
      <c r="H65" s="196"/>
      <c r="I65" s="196"/>
      <c r="J65" s="196"/>
      <c r="K65" s="196"/>
      <c r="L65" s="196"/>
      <c r="M65" s="196"/>
      <c r="N65" s="197"/>
    </row>
    <row r="66" spans="2:14" ht="15.75" thickBot="1">
      <c r="B66" s="104" t="s">
        <v>329</v>
      </c>
      <c r="C66" s="196" t="s">
        <v>337</v>
      </c>
      <c r="D66" s="196"/>
      <c r="E66" s="105"/>
      <c r="F66" s="106" t="s">
        <v>329</v>
      </c>
      <c r="G66" s="196" t="s">
        <v>338</v>
      </c>
      <c r="H66" s="196"/>
      <c r="I66" s="196"/>
      <c r="J66" s="196"/>
      <c r="K66" s="196"/>
      <c r="L66" s="196"/>
      <c r="M66" s="196"/>
      <c r="N66" s="197"/>
    </row>
    <row r="67" spans="2:14" ht="15">
      <c r="B67" s="91"/>
      <c r="N67" s="94"/>
    </row>
    <row r="68" spans="2:14" ht="15.75" thickBot="1">
      <c r="B68" s="107" t="s">
        <v>259</v>
      </c>
      <c r="F68" s="108">
        <v>1</v>
      </c>
      <c r="G68" s="108">
        <v>2</v>
      </c>
      <c r="H68" s="108">
        <v>3</v>
      </c>
      <c r="I68" s="108">
        <v>4</v>
      </c>
      <c r="J68" s="108">
        <v>5</v>
      </c>
      <c r="K68" s="201" t="s">
        <v>194</v>
      </c>
      <c r="L68" s="201"/>
      <c r="M68" s="108" t="s">
        <v>260</v>
      </c>
      <c r="N68" s="109" t="s">
        <v>261</v>
      </c>
    </row>
    <row r="69" spans="2:14" ht="15">
      <c r="B69" s="110" t="s">
        <v>262</v>
      </c>
      <c r="C69" s="202" t="str">
        <f>IF(C62&gt;"",C62&amp;" - "&amp;G62,"")</f>
        <v>Hyttinen Iiro - Valkeapää Upi</v>
      </c>
      <c r="D69" s="202"/>
      <c r="E69" s="111"/>
      <c r="F69" s="112">
        <v>-9</v>
      </c>
      <c r="G69" s="112">
        <v>-6</v>
      </c>
      <c r="H69" s="112">
        <v>-9</v>
      </c>
      <c r="I69" s="112"/>
      <c r="J69" s="113"/>
      <c r="K69" s="114">
        <f>IF(ISBLANK(F69),"",COUNTIF(F69:J69,"&gt;=0"))</f>
        <v>0</v>
      </c>
      <c r="L69" s="115">
        <f>IF(ISBLANK(F69),"",IF(LEFT(F69)="-",1,0)+IF(LEFT(G69)="-",1,0)+IF(LEFT(H69)="-",1,0)+IF(LEFT(I69)="-",1,0)+IF(LEFT(J69)="-",1,0))</f>
        <v>3</v>
      </c>
      <c r="M69" s="116">
        <f aca="true" t="shared" si="2" ref="M69:N73">IF(K69=3,1,"")</f>
      </c>
      <c r="N69" s="117">
        <f t="shared" si="2"/>
        <v>1</v>
      </c>
    </row>
    <row r="70" spans="2:14" ht="15">
      <c r="B70" s="110" t="s">
        <v>263</v>
      </c>
      <c r="C70" s="202" t="str">
        <f>IF(C63&gt;"",C63&amp;" - "&amp;G63,"")</f>
        <v>Trofimov Dennis - Solapuro Luca</v>
      </c>
      <c r="D70" s="202"/>
      <c r="E70" s="111"/>
      <c r="F70" s="112">
        <v>10</v>
      </c>
      <c r="G70" s="112">
        <v>-6</v>
      </c>
      <c r="H70" s="112">
        <v>-1</v>
      </c>
      <c r="I70" s="112">
        <v>-4</v>
      </c>
      <c r="J70" s="118"/>
      <c r="K70" s="103">
        <f>IF(ISBLANK(F70),"",COUNTIF(F70:J70,"&gt;=0"))</f>
        <v>1</v>
      </c>
      <c r="L70" s="119">
        <f>IF(ISBLANK(F70),"",IF(LEFT(F70)="-",1,0)+IF(LEFT(G70)="-",1,0)+IF(LEFT(H70)="-",1,0)+IF(LEFT(I70)="-",1,0)+IF(LEFT(J70)="-",1,0))</f>
        <v>3</v>
      </c>
      <c r="M70" s="120">
        <f t="shared" si="2"/>
      </c>
      <c r="N70" s="121">
        <f t="shared" si="2"/>
        <v>1</v>
      </c>
    </row>
    <row r="71" spans="2:14" ht="15">
      <c r="B71" s="122" t="s">
        <v>330</v>
      </c>
      <c r="C71" s="123" t="str">
        <f>IF(C65&gt;"",C65&amp;" / "&amp;C66,"")</f>
        <v>Hyttinen Iiro / Trofimov Dennis</v>
      </c>
      <c r="D71" s="123" t="str">
        <f>IF(G65&gt;"",G65&amp;" / "&amp;G66,"")</f>
        <v>Valkeapää Upi / Solapuro Luca</v>
      </c>
      <c r="E71" s="124"/>
      <c r="F71" s="112">
        <v>8</v>
      </c>
      <c r="G71" s="112">
        <v>-7</v>
      </c>
      <c r="H71" s="112">
        <v>-7</v>
      </c>
      <c r="I71" s="112">
        <v>-5</v>
      </c>
      <c r="J71" s="118"/>
      <c r="K71" s="103">
        <f>IF(ISBLANK(F71),"",COUNTIF(F71:J71,"&gt;=0"))</f>
        <v>1</v>
      </c>
      <c r="L71" s="119">
        <f>IF(ISBLANK(F71),"",IF(LEFT(F71)="-",1,0)+IF(LEFT(G71)="-",1,0)+IF(LEFT(H71)="-",1,0)+IF(LEFT(I71)="-",1,0)+IF(LEFT(J71)="-",1,0))</f>
        <v>3</v>
      </c>
      <c r="M71" s="120">
        <f t="shared" si="2"/>
      </c>
      <c r="N71" s="121">
        <f t="shared" si="2"/>
        <v>1</v>
      </c>
    </row>
    <row r="72" spans="2:14" ht="15">
      <c r="B72" s="110" t="s">
        <v>265</v>
      </c>
      <c r="C72" s="202" t="str">
        <f>IF(C62&gt;"",C62&amp;" - "&amp;G63,"")</f>
        <v>Hyttinen Iiro - Solapuro Luca</v>
      </c>
      <c r="D72" s="202"/>
      <c r="E72" s="111"/>
      <c r="F72" s="112"/>
      <c r="G72" s="112"/>
      <c r="H72" s="112"/>
      <c r="I72" s="112"/>
      <c r="J72" s="118"/>
      <c r="K72" s="103">
        <f>IF(ISBLANK(F72),"",COUNTIF(F72:J72,"&gt;=0"))</f>
      </c>
      <c r="L72" s="119">
        <f>IF(ISBLANK(F72),"",IF(LEFT(F72)="-",1,0)+IF(LEFT(G72)="-",1,0)+IF(LEFT(H72)="-",1,0)+IF(LEFT(I72)="-",1,0)+IF(LEFT(J72)="-",1,0))</f>
      </c>
      <c r="M72" s="120">
        <f t="shared" si="2"/>
      </c>
      <c r="N72" s="121">
        <f t="shared" si="2"/>
      </c>
    </row>
    <row r="73" spans="2:14" ht="15.75" thickBot="1">
      <c r="B73" s="110" t="s">
        <v>266</v>
      </c>
      <c r="C73" s="202" t="str">
        <f>IF(C63&gt;"",C63&amp;" - "&amp;G62,"")</f>
        <v>Trofimov Dennis - Valkeapää Upi</v>
      </c>
      <c r="D73" s="202"/>
      <c r="E73" s="111"/>
      <c r="F73" s="112"/>
      <c r="G73" s="112"/>
      <c r="H73" s="112"/>
      <c r="I73" s="112"/>
      <c r="J73" s="118"/>
      <c r="K73" s="106">
        <f>IF(ISBLANK(F73),"",COUNTIF(F73:J73,"&gt;=0"))</f>
      </c>
      <c r="L73" s="125">
        <f>IF(ISBLANK(F73),"",IF(LEFT(F73)="-",1,0)+IF(LEFT(G73)="-",1,0)+IF(LEFT(H73)="-",1,0)+IF(LEFT(I73)="-",1,0)+IF(LEFT(J73)="-",1,0))</f>
      </c>
      <c r="M73" s="126">
        <f t="shared" si="2"/>
      </c>
      <c r="N73" s="127">
        <f t="shared" si="2"/>
      </c>
    </row>
    <row r="74" spans="2:14" ht="19.5" thickBot="1">
      <c r="B74" s="91"/>
      <c r="F74" s="128"/>
      <c r="G74" s="128"/>
      <c r="H74" s="128"/>
      <c r="I74" s="203" t="s">
        <v>267</v>
      </c>
      <c r="J74" s="203"/>
      <c r="K74" s="129">
        <f>COUNTIF(K69:K73,"=3")</f>
        <v>0</v>
      </c>
      <c r="L74" s="130">
        <f>COUNTIF(L69:L73,"=3")</f>
        <v>3</v>
      </c>
      <c r="M74" s="131">
        <f>SUM(M69:M73)</f>
        <v>0</v>
      </c>
      <c r="N74" s="132">
        <f>SUM(N69:N73)</f>
        <v>3</v>
      </c>
    </row>
    <row r="75" spans="2:14" ht="15">
      <c r="B75" s="133" t="s">
        <v>268</v>
      </c>
      <c r="N75" s="94"/>
    </row>
    <row r="76" spans="2:14" ht="15">
      <c r="B76" s="134" t="s">
        <v>269</v>
      </c>
      <c r="D76" s="135" t="s">
        <v>270</v>
      </c>
      <c r="F76" s="135" t="s">
        <v>208</v>
      </c>
      <c r="G76" s="135"/>
      <c r="H76" s="136"/>
      <c r="J76" s="204" t="s">
        <v>271</v>
      </c>
      <c r="K76" s="204"/>
      <c r="L76" s="204"/>
      <c r="M76" s="204"/>
      <c r="N76" s="205"/>
    </row>
    <row r="77" spans="2:14" ht="21.75" thickBot="1">
      <c r="B77" s="206"/>
      <c r="C77" s="207"/>
      <c r="D77" s="207"/>
      <c r="E77" s="128"/>
      <c r="F77" s="207"/>
      <c r="G77" s="207"/>
      <c r="H77" s="207"/>
      <c r="I77" s="207"/>
      <c r="J77" s="208" t="str">
        <f>IF(M74=3,C61,IF(N74=3,G61,""))</f>
        <v>MBF 1</v>
      </c>
      <c r="K77" s="208"/>
      <c r="L77" s="208"/>
      <c r="M77" s="208"/>
      <c r="N77" s="209"/>
    </row>
    <row r="78" spans="2:14" ht="15"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9"/>
    </row>
    <row r="83" spans="2:14" ht="15">
      <c r="B83" s="86"/>
      <c r="C83" s="87"/>
      <c r="D83" s="87"/>
      <c r="E83" s="87"/>
      <c r="F83" s="88"/>
      <c r="G83" s="89" t="s">
        <v>236</v>
      </c>
      <c r="H83" s="90"/>
      <c r="I83" s="191" t="s">
        <v>319</v>
      </c>
      <c r="J83" s="192"/>
      <c r="K83" s="192"/>
      <c r="L83" s="192"/>
      <c r="M83" s="192"/>
      <c r="N83" s="193"/>
    </row>
    <row r="84" spans="2:14" ht="15">
      <c r="B84" s="91"/>
      <c r="C84" s="47" t="s">
        <v>238</v>
      </c>
      <c r="D84" s="47"/>
      <c r="F84" s="42"/>
      <c r="G84" s="89" t="s">
        <v>239</v>
      </c>
      <c r="H84" s="92"/>
      <c r="I84" s="191" t="s">
        <v>240</v>
      </c>
      <c r="J84" s="192"/>
      <c r="K84" s="192"/>
      <c r="L84" s="192"/>
      <c r="M84" s="192"/>
      <c r="N84" s="193"/>
    </row>
    <row r="85" spans="2:14" ht="15.75">
      <c r="B85" s="91"/>
      <c r="C85" s="93" t="s">
        <v>320</v>
      </c>
      <c r="D85" s="93"/>
      <c r="F85" s="42"/>
      <c r="G85" s="89" t="s">
        <v>241</v>
      </c>
      <c r="H85" s="92"/>
      <c r="I85" s="191" t="s">
        <v>321</v>
      </c>
      <c r="J85" s="192"/>
      <c r="K85" s="192"/>
      <c r="L85" s="192"/>
      <c r="M85" s="192"/>
      <c r="N85" s="193"/>
    </row>
    <row r="86" spans="2:14" ht="15.75">
      <c r="B86" s="91"/>
      <c r="C86" s="39" t="s">
        <v>322</v>
      </c>
      <c r="D86" s="93"/>
      <c r="F86" s="42"/>
      <c r="G86" s="89" t="s">
        <v>323</v>
      </c>
      <c r="H86" s="92"/>
      <c r="I86" s="192">
        <v>45416</v>
      </c>
      <c r="J86" s="192"/>
      <c r="K86" s="192"/>
      <c r="L86" s="192"/>
      <c r="M86" s="192"/>
      <c r="N86" s="193"/>
    </row>
    <row r="87" spans="2:14" ht="15.75" thickBot="1">
      <c r="B87" s="91"/>
      <c r="N87" s="94"/>
    </row>
    <row r="88" spans="2:14" ht="15">
      <c r="B88" s="95" t="s">
        <v>246</v>
      </c>
      <c r="C88" s="194" t="s">
        <v>25</v>
      </c>
      <c r="D88" s="194"/>
      <c r="E88" s="96"/>
      <c r="F88" s="97" t="s">
        <v>247</v>
      </c>
      <c r="G88" s="194" t="s">
        <v>50</v>
      </c>
      <c r="H88" s="194"/>
      <c r="I88" s="194"/>
      <c r="J88" s="194"/>
      <c r="K88" s="194"/>
      <c r="L88" s="194"/>
      <c r="M88" s="194"/>
      <c r="N88" s="195"/>
    </row>
    <row r="89" spans="2:14" ht="15">
      <c r="B89" s="98" t="s">
        <v>248</v>
      </c>
      <c r="C89" s="196" t="s">
        <v>276</v>
      </c>
      <c r="D89" s="196"/>
      <c r="E89" s="99"/>
      <c r="F89" s="100" t="s">
        <v>250</v>
      </c>
      <c r="G89" s="196" t="s">
        <v>339</v>
      </c>
      <c r="H89" s="196"/>
      <c r="I89" s="196"/>
      <c r="J89" s="196"/>
      <c r="K89" s="196"/>
      <c r="L89" s="196"/>
      <c r="M89" s="196"/>
      <c r="N89" s="197"/>
    </row>
    <row r="90" spans="2:14" ht="15">
      <c r="B90" s="98" t="s">
        <v>252</v>
      </c>
      <c r="C90" s="196" t="s">
        <v>311</v>
      </c>
      <c r="D90" s="196"/>
      <c r="E90" s="99"/>
      <c r="F90" s="100" t="s">
        <v>254</v>
      </c>
      <c r="G90" s="196" t="s">
        <v>340</v>
      </c>
      <c r="H90" s="196"/>
      <c r="I90" s="196"/>
      <c r="J90" s="196"/>
      <c r="K90" s="196"/>
      <c r="L90" s="196"/>
      <c r="M90" s="196"/>
      <c r="N90" s="197"/>
    </row>
    <row r="91" spans="2:14" ht="15">
      <c r="B91" s="198" t="s">
        <v>328</v>
      </c>
      <c r="C91" s="199"/>
      <c r="D91" s="199"/>
      <c r="E91" s="101"/>
      <c r="F91" s="199" t="s">
        <v>328</v>
      </c>
      <c r="G91" s="199"/>
      <c r="H91" s="199"/>
      <c r="I91" s="199"/>
      <c r="J91" s="199"/>
      <c r="K91" s="199"/>
      <c r="L91" s="199"/>
      <c r="M91" s="199"/>
      <c r="N91" s="200"/>
    </row>
    <row r="92" spans="2:14" ht="15">
      <c r="B92" s="102" t="s">
        <v>329</v>
      </c>
      <c r="C92" s="196" t="s">
        <v>276</v>
      </c>
      <c r="D92" s="196"/>
      <c r="E92" s="99"/>
      <c r="F92" s="103" t="s">
        <v>329</v>
      </c>
      <c r="G92" s="196" t="s">
        <v>339</v>
      </c>
      <c r="H92" s="196"/>
      <c r="I92" s="196"/>
      <c r="J92" s="196"/>
      <c r="K92" s="196"/>
      <c r="L92" s="196"/>
      <c r="M92" s="196"/>
      <c r="N92" s="197"/>
    </row>
    <row r="93" spans="2:14" ht="15.75" thickBot="1">
      <c r="B93" s="104" t="s">
        <v>329</v>
      </c>
      <c r="C93" s="196" t="s">
        <v>311</v>
      </c>
      <c r="D93" s="196"/>
      <c r="E93" s="105"/>
      <c r="F93" s="106" t="s">
        <v>329</v>
      </c>
      <c r="G93" s="196" t="s">
        <v>340</v>
      </c>
      <c r="H93" s="196"/>
      <c r="I93" s="196"/>
      <c r="J93" s="196"/>
      <c r="K93" s="196"/>
      <c r="L93" s="196"/>
      <c r="M93" s="196"/>
      <c r="N93" s="197"/>
    </row>
    <row r="94" spans="2:14" ht="15">
      <c r="B94" s="91"/>
      <c r="N94" s="94"/>
    </row>
    <row r="95" spans="2:14" ht="15.75" thickBot="1">
      <c r="B95" s="107" t="s">
        <v>259</v>
      </c>
      <c r="F95" s="108">
        <v>1</v>
      </c>
      <c r="G95" s="108">
        <v>2</v>
      </c>
      <c r="H95" s="108">
        <v>3</v>
      </c>
      <c r="I95" s="108">
        <v>4</v>
      </c>
      <c r="J95" s="108">
        <v>5</v>
      </c>
      <c r="K95" s="201" t="s">
        <v>194</v>
      </c>
      <c r="L95" s="201"/>
      <c r="M95" s="108" t="s">
        <v>260</v>
      </c>
      <c r="N95" s="109" t="s">
        <v>261</v>
      </c>
    </row>
    <row r="96" spans="2:14" ht="15">
      <c r="B96" s="110" t="s">
        <v>262</v>
      </c>
      <c r="C96" s="202" t="str">
        <f>IF(C89&gt;"",C89&amp;" - "&amp;G89,"")</f>
        <v>Oinas Luka - Vainio Tuomas</v>
      </c>
      <c r="D96" s="202"/>
      <c r="E96" s="111"/>
      <c r="F96" s="112">
        <v>2</v>
      </c>
      <c r="G96" s="112">
        <v>4</v>
      </c>
      <c r="H96" s="112">
        <v>4</v>
      </c>
      <c r="I96" s="112"/>
      <c r="J96" s="113"/>
      <c r="K96" s="114">
        <f>IF(ISBLANK(F96),"",COUNTIF(F96:J96,"&gt;=0"))</f>
        <v>3</v>
      </c>
      <c r="L96" s="115">
        <f>IF(ISBLANK(F96),"",IF(LEFT(F96)="-",1,0)+IF(LEFT(G96)="-",1,0)+IF(LEFT(H96)="-",1,0)+IF(LEFT(I96)="-",1,0)+IF(LEFT(J96)="-",1,0))</f>
        <v>0</v>
      </c>
      <c r="M96" s="116">
        <f aca="true" t="shared" si="3" ref="M96:N100">IF(K96=3,1,"")</f>
        <v>1</v>
      </c>
      <c r="N96" s="117">
        <f t="shared" si="3"/>
      </c>
    </row>
    <row r="97" spans="2:14" ht="15">
      <c r="B97" s="110" t="s">
        <v>263</v>
      </c>
      <c r="C97" s="202" t="str">
        <f>IF(C90&gt;"",C90&amp;" - "&amp;G90,"")</f>
        <v>Mäkelä Eetu - Li Justin</v>
      </c>
      <c r="D97" s="202"/>
      <c r="E97" s="111"/>
      <c r="F97" s="112">
        <v>3</v>
      </c>
      <c r="G97" s="112">
        <v>2</v>
      </c>
      <c r="H97" s="112">
        <v>2</v>
      </c>
      <c r="I97" s="112"/>
      <c r="J97" s="118"/>
      <c r="K97" s="103">
        <f>IF(ISBLANK(F97),"",COUNTIF(F97:J97,"&gt;=0"))</f>
        <v>3</v>
      </c>
      <c r="L97" s="119">
        <f>IF(ISBLANK(F97),"",IF(LEFT(F97)="-",1,0)+IF(LEFT(G97)="-",1,0)+IF(LEFT(H97)="-",1,0)+IF(LEFT(I97)="-",1,0)+IF(LEFT(J97)="-",1,0))</f>
        <v>0</v>
      </c>
      <c r="M97" s="120">
        <f t="shared" si="3"/>
        <v>1</v>
      </c>
      <c r="N97" s="121">
        <f t="shared" si="3"/>
      </c>
    </row>
    <row r="98" spans="2:14" ht="15">
      <c r="B98" s="122" t="s">
        <v>330</v>
      </c>
      <c r="C98" s="123" t="str">
        <f>IF(C92&gt;"",C92&amp;" / "&amp;C93,"")</f>
        <v>Oinas Luka / Mäkelä Eetu</v>
      </c>
      <c r="D98" s="123" t="str">
        <f>IF(G92&gt;"",G92&amp;" / "&amp;G93,"")</f>
        <v>Vainio Tuomas / Li Justin</v>
      </c>
      <c r="E98" s="124"/>
      <c r="F98" s="112">
        <v>2</v>
      </c>
      <c r="G98" s="112">
        <v>4</v>
      </c>
      <c r="H98" s="112">
        <v>1</v>
      </c>
      <c r="I98" s="112"/>
      <c r="J98" s="118"/>
      <c r="K98" s="103">
        <f>IF(ISBLANK(F98),"",COUNTIF(F98:J98,"&gt;=0"))</f>
        <v>3</v>
      </c>
      <c r="L98" s="119">
        <f>IF(ISBLANK(F98),"",IF(LEFT(F98)="-",1,0)+IF(LEFT(G98)="-",1,0)+IF(LEFT(H98)="-",1,0)+IF(LEFT(I98)="-",1,0)+IF(LEFT(J98)="-",1,0))</f>
        <v>0</v>
      </c>
      <c r="M98" s="120">
        <f t="shared" si="3"/>
        <v>1</v>
      </c>
      <c r="N98" s="121">
        <f t="shared" si="3"/>
      </c>
    </row>
    <row r="99" spans="2:14" ht="15">
      <c r="B99" s="110" t="s">
        <v>265</v>
      </c>
      <c r="C99" s="202" t="str">
        <f>IF(C89&gt;"",C89&amp;" - "&amp;G90,"")</f>
        <v>Oinas Luka - Li Justin</v>
      </c>
      <c r="D99" s="202"/>
      <c r="E99" s="111"/>
      <c r="F99" s="112"/>
      <c r="G99" s="112"/>
      <c r="H99" s="112"/>
      <c r="I99" s="112"/>
      <c r="J99" s="118"/>
      <c r="K99" s="103">
        <f>IF(ISBLANK(F99),"",COUNTIF(F99:J99,"&gt;=0"))</f>
      </c>
      <c r="L99" s="119">
        <f>IF(ISBLANK(F99),"",IF(LEFT(F99)="-",1,0)+IF(LEFT(G99)="-",1,0)+IF(LEFT(H99)="-",1,0)+IF(LEFT(I99)="-",1,0)+IF(LEFT(J99)="-",1,0))</f>
      </c>
      <c r="M99" s="120">
        <f t="shared" si="3"/>
      </c>
      <c r="N99" s="121">
        <f t="shared" si="3"/>
      </c>
    </row>
    <row r="100" spans="2:14" ht="15.75" thickBot="1">
      <c r="B100" s="110" t="s">
        <v>266</v>
      </c>
      <c r="C100" s="202" t="str">
        <f>IF(C90&gt;"",C90&amp;" - "&amp;G89,"")</f>
        <v>Mäkelä Eetu - Vainio Tuomas</v>
      </c>
      <c r="D100" s="202"/>
      <c r="E100" s="111"/>
      <c r="F100" s="112"/>
      <c r="G100" s="112"/>
      <c r="H100" s="112"/>
      <c r="I100" s="112"/>
      <c r="J100" s="118"/>
      <c r="K100" s="106">
        <f>IF(ISBLANK(F100),"",COUNTIF(F100:J100,"&gt;=0"))</f>
      </c>
      <c r="L100" s="125">
        <f>IF(ISBLANK(F100),"",IF(LEFT(F100)="-",1,0)+IF(LEFT(G100)="-",1,0)+IF(LEFT(H100)="-",1,0)+IF(LEFT(I100)="-",1,0)+IF(LEFT(J100)="-",1,0))</f>
      </c>
      <c r="M100" s="126">
        <f t="shared" si="3"/>
      </c>
      <c r="N100" s="127">
        <f t="shared" si="3"/>
      </c>
    </row>
    <row r="101" spans="2:14" ht="19.5" thickBot="1">
      <c r="B101" s="91"/>
      <c r="F101" s="128"/>
      <c r="G101" s="128"/>
      <c r="H101" s="128"/>
      <c r="I101" s="203" t="s">
        <v>267</v>
      </c>
      <c r="J101" s="203"/>
      <c r="K101" s="129">
        <f>COUNTIF(K96:K100,"=3")</f>
        <v>3</v>
      </c>
      <c r="L101" s="130">
        <f>COUNTIF(L96:L100,"=3")</f>
        <v>0</v>
      </c>
      <c r="M101" s="131">
        <f>SUM(M96:M100)</f>
        <v>3</v>
      </c>
      <c r="N101" s="132">
        <f>SUM(N96:N100)</f>
        <v>0</v>
      </c>
    </row>
    <row r="102" spans="2:14" ht="15">
      <c r="B102" s="133" t="s">
        <v>268</v>
      </c>
      <c r="N102" s="94"/>
    </row>
    <row r="103" spans="2:14" ht="15">
      <c r="B103" s="134" t="s">
        <v>269</v>
      </c>
      <c r="D103" s="135" t="s">
        <v>270</v>
      </c>
      <c r="F103" s="135" t="s">
        <v>208</v>
      </c>
      <c r="G103" s="135"/>
      <c r="H103" s="136"/>
      <c r="J103" s="204" t="s">
        <v>271</v>
      </c>
      <c r="K103" s="204"/>
      <c r="L103" s="204"/>
      <c r="M103" s="204"/>
      <c r="N103" s="205"/>
    </row>
    <row r="104" spans="2:14" ht="21.75" thickBot="1">
      <c r="B104" s="206"/>
      <c r="C104" s="207"/>
      <c r="D104" s="207"/>
      <c r="E104" s="128"/>
      <c r="F104" s="207"/>
      <c r="G104" s="207"/>
      <c r="H104" s="207"/>
      <c r="I104" s="207"/>
      <c r="J104" s="208" t="str">
        <f>IF(M101=3,C88,IF(N101=3,G88,""))</f>
        <v>OPT-86</v>
      </c>
      <c r="K104" s="208"/>
      <c r="L104" s="208"/>
      <c r="M104" s="208"/>
      <c r="N104" s="209"/>
    </row>
    <row r="105" spans="2:14" ht="15"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9"/>
    </row>
    <row r="109" spans="2:14" ht="15">
      <c r="B109" s="86"/>
      <c r="C109" s="87"/>
      <c r="D109" s="87"/>
      <c r="E109" s="87"/>
      <c r="F109" s="88"/>
      <c r="G109" s="89" t="s">
        <v>236</v>
      </c>
      <c r="H109" s="90"/>
      <c r="I109" s="191" t="s">
        <v>319</v>
      </c>
      <c r="J109" s="192"/>
      <c r="K109" s="192"/>
      <c r="L109" s="192"/>
      <c r="M109" s="192"/>
      <c r="N109" s="193"/>
    </row>
    <row r="110" spans="2:14" ht="15">
      <c r="B110" s="91"/>
      <c r="C110" s="47" t="s">
        <v>238</v>
      </c>
      <c r="D110" s="47"/>
      <c r="F110" s="42"/>
      <c r="G110" s="89" t="s">
        <v>239</v>
      </c>
      <c r="H110" s="92"/>
      <c r="I110" s="191" t="s">
        <v>240</v>
      </c>
      <c r="J110" s="192"/>
      <c r="K110" s="192"/>
      <c r="L110" s="192"/>
      <c r="M110" s="192"/>
      <c r="N110" s="193"/>
    </row>
    <row r="111" spans="2:14" ht="15.75">
      <c r="B111" s="91"/>
      <c r="C111" s="93" t="s">
        <v>320</v>
      </c>
      <c r="D111" s="93"/>
      <c r="F111" s="42"/>
      <c r="G111" s="89" t="s">
        <v>241</v>
      </c>
      <c r="H111" s="92"/>
      <c r="I111" s="191" t="s">
        <v>321</v>
      </c>
      <c r="J111" s="192"/>
      <c r="K111" s="192"/>
      <c r="L111" s="192"/>
      <c r="M111" s="192"/>
      <c r="N111" s="193"/>
    </row>
    <row r="112" spans="2:14" ht="15.75">
      <c r="B112" s="91"/>
      <c r="C112" s="39" t="s">
        <v>322</v>
      </c>
      <c r="D112" s="93"/>
      <c r="F112" s="42"/>
      <c r="G112" s="89" t="s">
        <v>323</v>
      </c>
      <c r="H112" s="92"/>
      <c r="I112" s="192">
        <v>45416</v>
      </c>
      <c r="J112" s="192"/>
      <c r="K112" s="192"/>
      <c r="L112" s="192"/>
      <c r="M112" s="192"/>
      <c r="N112" s="193"/>
    </row>
    <row r="113" spans="2:14" ht="15.75" thickBot="1">
      <c r="B113" s="91"/>
      <c r="N113" s="94"/>
    </row>
    <row r="114" spans="2:14" ht="15">
      <c r="B114" s="95" t="s">
        <v>246</v>
      </c>
      <c r="C114" s="194" t="s">
        <v>7</v>
      </c>
      <c r="D114" s="194"/>
      <c r="E114" s="96"/>
      <c r="F114" s="97" t="s">
        <v>247</v>
      </c>
      <c r="G114" s="194" t="s">
        <v>12</v>
      </c>
      <c r="H114" s="194"/>
      <c r="I114" s="194"/>
      <c r="J114" s="194"/>
      <c r="K114" s="194"/>
      <c r="L114" s="194"/>
      <c r="M114" s="194"/>
      <c r="N114" s="195"/>
    </row>
    <row r="115" spans="2:14" ht="15">
      <c r="B115" s="98" t="s">
        <v>248</v>
      </c>
      <c r="C115" s="196" t="s">
        <v>282</v>
      </c>
      <c r="D115" s="196"/>
      <c r="E115" s="99"/>
      <c r="F115" s="100" t="s">
        <v>250</v>
      </c>
      <c r="G115" s="196" t="s">
        <v>341</v>
      </c>
      <c r="H115" s="196"/>
      <c r="I115" s="196"/>
      <c r="J115" s="196"/>
      <c r="K115" s="196"/>
      <c r="L115" s="196"/>
      <c r="M115" s="196"/>
      <c r="N115" s="197"/>
    </row>
    <row r="116" spans="2:14" ht="15">
      <c r="B116" s="98" t="s">
        <v>252</v>
      </c>
      <c r="C116" s="196" t="s">
        <v>342</v>
      </c>
      <c r="D116" s="196"/>
      <c r="E116" s="99"/>
      <c r="F116" s="100" t="s">
        <v>254</v>
      </c>
      <c r="G116" s="196" t="s">
        <v>343</v>
      </c>
      <c r="H116" s="196"/>
      <c r="I116" s="196"/>
      <c r="J116" s="196"/>
      <c r="K116" s="196"/>
      <c r="L116" s="196"/>
      <c r="M116" s="196"/>
      <c r="N116" s="197"/>
    </row>
    <row r="117" spans="2:14" ht="15">
      <c r="B117" s="198" t="s">
        <v>328</v>
      </c>
      <c r="C117" s="199"/>
      <c r="D117" s="199"/>
      <c r="E117" s="101"/>
      <c r="F117" s="199" t="s">
        <v>328</v>
      </c>
      <c r="G117" s="199"/>
      <c r="H117" s="199"/>
      <c r="I117" s="199"/>
      <c r="J117" s="199"/>
      <c r="K117" s="199"/>
      <c r="L117" s="199"/>
      <c r="M117" s="199"/>
      <c r="N117" s="200"/>
    </row>
    <row r="118" spans="2:14" ht="15">
      <c r="B118" s="102" t="s">
        <v>329</v>
      </c>
      <c r="C118" s="196" t="s">
        <v>282</v>
      </c>
      <c r="D118" s="196"/>
      <c r="E118" s="99"/>
      <c r="F118" s="103" t="s">
        <v>329</v>
      </c>
      <c r="G118" s="196" t="s">
        <v>341</v>
      </c>
      <c r="H118" s="196"/>
      <c r="I118" s="196"/>
      <c r="J118" s="196"/>
      <c r="K118" s="196"/>
      <c r="L118" s="196"/>
      <c r="M118" s="196"/>
      <c r="N118" s="197"/>
    </row>
    <row r="119" spans="2:14" ht="15.75" thickBot="1">
      <c r="B119" s="104" t="s">
        <v>329</v>
      </c>
      <c r="C119" s="196" t="s">
        <v>342</v>
      </c>
      <c r="D119" s="196"/>
      <c r="E119" s="105"/>
      <c r="F119" s="106" t="s">
        <v>329</v>
      </c>
      <c r="G119" s="196" t="s">
        <v>343</v>
      </c>
      <c r="H119" s="196"/>
      <c r="I119" s="196"/>
      <c r="J119" s="196"/>
      <c r="K119" s="196"/>
      <c r="L119" s="196"/>
      <c r="M119" s="196"/>
      <c r="N119" s="197"/>
    </row>
    <row r="120" spans="2:14" ht="15">
      <c r="B120" s="91"/>
      <c r="N120" s="94"/>
    </row>
    <row r="121" spans="2:14" ht="15.75" thickBot="1">
      <c r="B121" s="107" t="s">
        <v>259</v>
      </c>
      <c r="F121" s="108">
        <v>1</v>
      </c>
      <c r="G121" s="108">
        <v>2</v>
      </c>
      <c r="H121" s="108">
        <v>3</v>
      </c>
      <c r="I121" s="108">
        <v>4</v>
      </c>
      <c r="J121" s="108">
        <v>5</v>
      </c>
      <c r="K121" s="201" t="s">
        <v>194</v>
      </c>
      <c r="L121" s="201"/>
      <c r="M121" s="108" t="s">
        <v>260</v>
      </c>
      <c r="N121" s="109" t="s">
        <v>261</v>
      </c>
    </row>
    <row r="122" spans="2:14" ht="15">
      <c r="B122" s="110" t="s">
        <v>262</v>
      </c>
      <c r="C122" s="202" t="str">
        <f>IF(C115&gt;"",C115&amp;" - "&amp;G115,"")</f>
        <v>Lehtosaari Luka - Kiviluoto Oiva</v>
      </c>
      <c r="D122" s="202"/>
      <c r="E122" s="111"/>
      <c r="F122" s="112">
        <v>1</v>
      </c>
      <c r="G122" s="112">
        <v>4</v>
      </c>
      <c r="H122" s="112">
        <v>1</v>
      </c>
      <c r="I122" s="112"/>
      <c r="J122" s="113"/>
      <c r="K122" s="114">
        <f>IF(ISBLANK(F122),"",COUNTIF(F122:J122,"&gt;=0"))</f>
        <v>3</v>
      </c>
      <c r="L122" s="115">
        <f>IF(ISBLANK(F122),"",IF(LEFT(F122)="-",1,0)+IF(LEFT(G122)="-",1,0)+IF(LEFT(H122)="-",1,0)+IF(LEFT(I122)="-",1,0)+IF(LEFT(J122)="-",1,0))</f>
        <v>0</v>
      </c>
      <c r="M122" s="116">
        <f aca="true" t="shared" si="4" ref="M122:N126">IF(K122=3,1,"")</f>
        <v>1</v>
      </c>
      <c r="N122" s="117">
        <f t="shared" si="4"/>
      </c>
    </row>
    <row r="123" spans="2:14" ht="15">
      <c r="B123" s="110" t="s">
        <v>263</v>
      </c>
      <c r="C123" s="202" t="str">
        <f>IF(C116&gt;"",C116&amp;" - "&amp;G116,"")</f>
        <v>Lehtosaari Milo - Kiviluoto Eino</v>
      </c>
      <c r="D123" s="202"/>
      <c r="E123" s="111"/>
      <c r="F123" s="112">
        <v>4</v>
      </c>
      <c r="G123" s="112">
        <v>5</v>
      </c>
      <c r="H123" s="112">
        <v>6</v>
      </c>
      <c r="I123" s="112"/>
      <c r="J123" s="118"/>
      <c r="K123" s="103">
        <f>IF(ISBLANK(F123),"",COUNTIF(F123:J123,"&gt;=0"))</f>
        <v>3</v>
      </c>
      <c r="L123" s="119">
        <f>IF(ISBLANK(F123),"",IF(LEFT(F123)="-",1,0)+IF(LEFT(G123)="-",1,0)+IF(LEFT(H123)="-",1,0)+IF(LEFT(I123)="-",1,0)+IF(LEFT(J123)="-",1,0))</f>
        <v>0</v>
      </c>
      <c r="M123" s="120">
        <f t="shared" si="4"/>
        <v>1</v>
      </c>
      <c r="N123" s="121">
        <f t="shared" si="4"/>
      </c>
    </row>
    <row r="124" spans="2:14" ht="15">
      <c r="B124" s="122" t="s">
        <v>330</v>
      </c>
      <c r="C124" s="123" t="str">
        <f>IF(C118&gt;"",C118&amp;" / "&amp;C119,"")</f>
        <v>Lehtosaari Luka / Lehtosaari Milo</v>
      </c>
      <c r="D124" s="123" t="str">
        <f>IF(G118&gt;"",G118&amp;" / "&amp;G119,"")</f>
        <v>Kiviluoto Oiva / Kiviluoto Eino</v>
      </c>
      <c r="E124" s="124"/>
      <c r="F124" s="112">
        <v>7</v>
      </c>
      <c r="G124" s="112">
        <v>10</v>
      </c>
      <c r="H124" s="112">
        <v>9</v>
      </c>
      <c r="I124" s="112"/>
      <c r="J124" s="118"/>
      <c r="K124" s="103">
        <f>IF(ISBLANK(F124),"",COUNTIF(F124:J124,"&gt;=0"))</f>
        <v>3</v>
      </c>
      <c r="L124" s="119">
        <f>IF(ISBLANK(F124),"",IF(LEFT(F124)="-",1,0)+IF(LEFT(G124)="-",1,0)+IF(LEFT(H124)="-",1,0)+IF(LEFT(I124)="-",1,0)+IF(LEFT(J124)="-",1,0))</f>
        <v>0</v>
      </c>
      <c r="M124" s="120">
        <f t="shared" si="4"/>
        <v>1</v>
      </c>
      <c r="N124" s="121">
        <f t="shared" si="4"/>
      </c>
    </row>
    <row r="125" spans="2:14" ht="15">
      <c r="B125" s="110" t="s">
        <v>265</v>
      </c>
      <c r="C125" s="202" t="str">
        <f>IF(C115&gt;"",C115&amp;" - "&amp;G116,"")</f>
        <v>Lehtosaari Luka - Kiviluoto Eino</v>
      </c>
      <c r="D125" s="202"/>
      <c r="E125" s="111"/>
      <c r="F125" s="112"/>
      <c r="G125" s="112"/>
      <c r="H125" s="112"/>
      <c r="I125" s="112"/>
      <c r="J125" s="118"/>
      <c r="K125" s="103">
        <f>IF(ISBLANK(F125),"",COUNTIF(F125:J125,"&gt;=0"))</f>
      </c>
      <c r="L125" s="119">
        <f>IF(ISBLANK(F125),"",IF(LEFT(F125)="-",1,0)+IF(LEFT(G125)="-",1,0)+IF(LEFT(H125)="-",1,0)+IF(LEFT(I125)="-",1,0)+IF(LEFT(J125)="-",1,0))</f>
      </c>
      <c r="M125" s="120">
        <f t="shared" si="4"/>
      </c>
      <c r="N125" s="121">
        <f t="shared" si="4"/>
      </c>
    </row>
    <row r="126" spans="2:14" ht="15.75" thickBot="1">
      <c r="B126" s="110" t="s">
        <v>266</v>
      </c>
      <c r="C126" s="202" t="str">
        <f>IF(C116&gt;"",C116&amp;" - "&amp;G115,"")</f>
        <v>Lehtosaari Milo - Kiviluoto Oiva</v>
      </c>
      <c r="D126" s="202"/>
      <c r="E126" s="111"/>
      <c r="F126" s="112"/>
      <c r="G126" s="112"/>
      <c r="H126" s="112"/>
      <c r="I126" s="112"/>
      <c r="J126" s="118"/>
      <c r="K126" s="106">
        <f>IF(ISBLANK(F126),"",COUNTIF(F126:J126,"&gt;=0"))</f>
      </c>
      <c r="L126" s="125">
        <f>IF(ISBLANK(F126),"",IF(LEFT(F126)="-",1,0)+IF(LEFT(G126)="-",1,0)+IF(LEFT(H126)="-",1,0)+IF(LEFT(I126)="-",1,0)+IF(LEFT(J126)="-",1,0))</f>
      </c>
      <c r="M126" s="126">
        <f t="shared" si="4"/>
      </c>
      <c r="N126" s="127">
        <f t="shared" si="4"/>
      </c>
    </row>
    <row r="127" spans="2:14" ht="19.5" thickBot="1">
      <c r="B127" s="91"/>
      <c r="F127" s="128"/>
      <c r="G127" s="128"/>
      <c r="H127" s="128"/>
      <c r="I127" s="203" t="s">
        <v>267</v>
      </c>
      <c r="J127" s="203"/>
      <c r="K127" s="129">
        <f>COUNTIF(K122:K126,"=3")</f>
        <v>3</v>
      </c>
      <c r="L127" s="130">
        <f>COUNTIF(L122:L126,"=3")</f>
        <v>0</v>
      </c>
      <c r="M127" s="131">
        <f>SUM(M122:M126)</f>
        <v>3</v>
      </c>
      <c r="N127" s="132">
        <f>SUM(N122:N126)</f>
        <v>0</v>
      </c>
    </row>
    <row r="128" spans="2:14" ht="15">
      <c r="B128" s="133" t="s">
        <v>268</v>
      </c>
      <c r="N128" s="94"/>
    </row>
    <row r="129" spans="2:14" ht="15">
      <c r="B129" s="134" t="s">
        <v>269</v>
      </c>
      <c r="D129" s="135" t="s">
        <v>270</v>
      </c>
      <c r="F129" s="135" t="s">
        <v>208</v>
      </c>
      <c r="G129" s="135"/>
      <c r="H129" s="136"/>
      <c r="J129" s="204" t="s">
        <v>271</v>
      </c>
      <c r="K129" s="204"/>
      <c r="L129" s="204"/>
      <c r="M129" s="204"/>
      <c r="N129" s="205"/>
    </row>
    <row r="130" spans="2:14" ht="21.75" thickBot="1">
      <c r="B130" s="206"/>
      <c r="C130" s="207"/>
      <c r="D130" s="207"/>
      <c r="E130" s="128"/>
      <c r="F130" s="207"/>
      <c r="G130" s="207"/>
      <c r="H130" s="207"/>
      <c r="I130" s="207"/>
      <c r="J130" s="208" t="str">
        <f>IF(M127=3,C114,IF(N127=3,G114,""))</f>
        <v>TIP-70</v>
      </c>
      <c r="K130" s="208"/>
      <c r="L130" s="208"/>
      <c r="M130" s="208"/>
      <c r="N130" s="209"/>
    </row>
    <row r="131" spans="2:14" ht="15">
      <c r="B131" s="137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9"/>
    </row>
  </sheetData>
  <sheetProtection/>
  <mergeCells count="130">
    <mergeCell ref="C123:D123"/>
    <mergeCell ref="C125:D125"/>
    <mergeCell ref="C126:D126"/>
    <mergeCell ref="I127:J127"/>
    <mergeCell ref="J129:N129"/>
    <mergeCell ref="B130:D130"/>
    <mergeCell ref="F130:I130"/>
    <mergeCell ref="J130:N130"/>
    <mergeCell ref="C118:D118"/>
    <mergeCell ref="G118:N118"/>
    <mergeCell ref="C119:D119"/>
    <mergeCell ref="G119:N119"/>
    <mergeCell ref="K121:L121"/>
    <mergeCell ref="C122:D122"/>
    <mergeCell ref="C115:D115"/>
    <mergeCell ref="G115:N115"/>
    <mergeCell ref="C116:D116"/>
    <mergeCell ref="G116:N116"/>
    <mergeCell ref="B117:D117"/>
    <mergeCell ref="F117:N117"/>
    <mergeCell ref="I109:N109"/>
    <mergeCell ref="I110:N110"/>
    <mergeCell ref="I111:N111"/>
    <mergeCell ref="I112:N112"/>
    <mergeCell ref="C114:D114"/>
    <mergeCell ref="G114:N114"/>
    <mergeCell ref="C97:D97"/>
    <mergeCell ref="C99:D99"/>
    <mergeCell ref="C100:D100"/>
    <mergeCell ref="I101:J101"/>
    <mergeCell ref="J103:N103"/>
    <mergeCell ref="B104:D104"/>
    <mergeCell ref="F104:I104"/>
    <mergeCell ref="J104:N104"/>
    <mergeCell ref="C92:D92"/>
    <mergeCell ref="G92:N92"/>
    <mergeCell ref="C93:D93"/>
    <mergeCell ref="G93:N93"/>
    <mergeCell ref="K95:L95"/>
    <mergeCell ref="C96:D96"/>
    <mergeCell ref="C89:D89"/>
    <mergeCell ref="G89:N89"/>
    <mergeCell ref="C90:D90"/>
    <mergeCell ref="G90:N90"/>
    <mergeCell ref="B91:D91"/>
    <mergeCell ref="F91:N91"/>
    <mergeCell ref="I83:N83"/>
    <mergeCell ref="I84:N84"/>
    <mergeCell ref="I85:N85"/>
    <mergeCell ref="I86:N86"/>
    <mergeCell ref="C88:D88"/>
    <mergeCell ref="G88:N88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04"/>
  <sheetViews>
    <sheetView zoomScalePageLayoutView="0" workbookViewId="0" topLeftCell="A1">
      <selection activeCell="G141" sqref="G141:N141"/>
    </sheetView>
  </sheetViews>
  <sheetFormatPr defaultColWidth="8.8515625" defaultRowHeight="12.75"/>
  <cols>
    <col min="1" max="1" width="6.421875" style="39" customWidth="1"/>
    <col min="2" max="2" width="8.28125" style="39" customWidth="1"/>
    <col min="3" max="3" width="17.28125" style="39" customWidth="1"/>
    <col min="4" max="4" width="19.00390625" style="39" customWidth="1"/>
    <col min="5" max="5" width="5.8515625" style="39" customWidth="1"/>
    <col min="6" max="6" width="5.7109375" style="39" customWidth="1"/>
    <col min="7" max="7" width="4.8515625" style="39" customWidth="1"/>
    <col min="8" max="8" width="5.57421875" style="39" customWidth="1"/>
    <col min="9" max="9" width="5.421875" style="39" customWidth="1"/>
    <col min="10" max="10" width="5.140625" style="39" customWidth="1"/>
    <col min="11" max="14" width="3.7109375" style="39" customWidth="1"/>
    <col min="15" max="16384" width="8.8515625" style="39" customWidth="1"/>
  </cols>
  <sheetData>
    <row r="2" spans="2:14" ht="15">
      <c r="B2" s="86"/>
      <c r="C2" s="87"/>
      <c r="D2" s="87"/>
      <c r="E2" s="87"/>
      <c r="F2" s="88"/>
      <c r="G2" s="89" t="s">
        <v>236</v>
      </c>
      <c r="H2" s="90"/>
      <c r="I2" s="191" t="s">
        <v>319</v>
      </c>
      <c r="J2" s="192"/>
      <c r="K2" s="192"/>
      <c r="L2" s="192"/>
      <c r="M2" s="192"/>
      <c r="N2" s="193"/>
    </row>
    <row r="3" spans="2:14" ht="15">
      <c r="B3" s="91"/>
      <c r="C3" s="47" t="s">
        <v>238</v>
      </c>
      <c r="D3" s="47"/>
      <c r="F3" s="42"/>
      <c r="G3" s="89" t="s">
        <v>239</v>
      </c>
      <c r="H3" s="92"/>
      <c r="I3" s="191" t="s">
        <v>240</v>
      </c>
      <c r="J3" s="192"/>
      <c r="K3" s="192"/>
      <c r="L3" s="192"/>
      <c r="M3" s="192"/>
      <c r="N3" s="193"/>
    </row>
    <row r="4" spans="2:14" ht="15.75">
      <c r="B4" s="91"/>
      <c r="C4" s="93" t="s">
        <v>320</v>
      </c>
      <c r="D4" s="93"/>
      <c r="F4" s="42"/>
      <c r="G4" s="89" t="s">
        <v>241</v>
      </c>
      <c r="H4" s="92"/>
      <c r="I4" s="191" t="s">
        <v>321</v>
      </c>
      <c r="J4" s="192"/>
      <c r="K4" s="192"/>
      <c r="L4" s="192"/>
      <c r="M4" s="192"/>
      <c r="N4" s="193"/>
    </row>
    <row r="5" spans="2:14" ht="15.75">
      <c r="B5" s="91"/>
      <c r="C5" s="39" t="s">
        <v>322</v>
      </c>
      <c r="D5" s="93"/>
      <c r="F5" s="42"/>
      <c r="G5" s="89" t="s">
        <v>323</v>
      </c>
      <c r="H5" s="92"/>
      <c r="I5" s="192">
        <v>45416</v>
      </c>
      <c r="J5" s="192"/>
      <c r="K5" s="192"/>
      <c r="L5" s="192"/>
      <c r="M5" s="192"/>
      <c r="N5" s="193"/>
    </row>
    <row r="6" spans="2:14" ht="15.75" thickBot="1">
      <c r="B6" s="91"/>
      <c r="N6" s="94"/>
    </row>
    <row r="7" spans="2:14" ht="15">
      <c r="B7" s="95" t="s">
        <v>246</v>
      </c>
      <c r="C7" s="194" t="s">
        <v>38</v>
      </c>
      <c r="D7" s="194"/>
      <c r="E7" s="96"/>
      <c r="F7" s="97" t="s">
        <v>247</v>
      </c>
      <c r="G7" s="194" t="s">
        <v>36</v>
      </c>
      <c r="H7" s="194"/>
      <c r="I7" s="194"/>
      <c r="J7" s="194"/>
      <c r="K7" s="194"/>
      <c r="L7" s="194"/>
      <c r="M7" s="194"/>
      <c r="N7" s="195"/>
    </row>
    <row r="8" spans="2:14" ht="15">
      <c r="B8" s="98" t="s">
        <v>248</v>
      </c>
      <c r="C8" s="196" t="s">
        <v>282</v>
      </c>
      <c r="D8" s="196"/>
      <c r="E8" s="99"/>
      <c r="F8" s="100" t="s">
        <v>250</v>
      </c>
      <c r="G8" s="196" t="s">
        <v>344</v>
      </c>
      <c r="H8" s="196"/>
      <c r="I8" s="196"/>
      <c r="J8" s="196"/>
      <c r="K8" s="196"/>
      <c r="L8" s="196"/>
      <c r="M8" s="196"/>
      <c r="N8" s="197"/>
    </row>
    <row r="9" spans="2:14" ht="15">
      <c r="B9" s="98" t="s">
        <v>252</v>
      </c>
      <c r="C9" s="196" t="s">
        <v>342</v>
      </c>
      <c r="D9" s="196"/>
      <c r="E9" s="99"/>
      <c r="F9" s="100" t="s">
        <v>254</v>
      </c>
      <c r="G9" s="196" t="s">
        <v>345</v>
      </c>
      <c r="H9" s="196"/>
      <c r="I9" s="196"/>
      <c r="J9" s="196"/>
      <c r="K9" s="196"/>
      <c r="L9" s="196"/>
      <c r="M9" s="196"/>
      <c r="N9" s="197"/>
    </row>
    <row r="10" spans="2:14" ht="15">
      <c r="B10" s="198" t="s">
        <v>328</v>
      </c>
      <c r="C10" s="199"/>
      <c r="D10" s="199"/>
      <c r="E10" s="101"/>
      <c r="F10" s="199" t="s">
        <v>328</v>
      </c>
      <c r="G10" s="199"/>
      <c r="H10" s="199"/>
      <c r="I10" s="199"/>
      <c r="J10" s="199"/>
      <c r="K10" s="199"/>
      <c r="L10" s="199"/>
      <c r="M10" s="199"/>
      <c r="N10" s="200"/>
    </row>
    <row r="11" spans="2:14" ht="15">
      <c r="B11" s="102" t="s">
        <v>329</v>
      </c>
      <c r="C11" s="196" t="s">
        <v>282</v>
      </c>
      <c r="D11" s="196"/>
      <c r="E11" s="99"/>
      <c r="F11" s="103" t="s">
        <v>329</v>
      </c>
      <c r="G11" s="196" t="s">
        <v>344</v>
      </c>
      <c r="H11" s="196"/>
      <c r="I11" s="196"/>
      <c r="J11" s="196"/>
      <c r="K11" s="196"/>
      <c r="L11" s="196"/>
      <c r="M11" s="196"/>
      <c r="N11" s="197"/>
    </row>
    <row r="12" spans="2:14" ht="15.75" thickBot="1">
      <c r="B12" s="104" t="s">
        <v>329</v>
      </c>
      <c r="C12" s="196" t="s">
        <v>342</v>
      </c>
      <c r="D12" s="196"/>
      <c r="E12" s="105"/>
      <c r="F12" s="106" t="s">
        <v>329</v>
      </c>
      <c r="G12" s="196" t="s">
        <v>345</v>
      </c>
      <c r="H12" s="196"/>
      <c r="I12" s="196"/>
      <c r="J12" s="196"/>
      <c r="K12" s="196"/>
      <c r="L12" s="196"/>
      <c r="M12" s="196"/>
      <c r="N12" s="197"/>
    </row>
    <row r="13" spans="2:14" ht="15">
      <c r="B13" s="91"/>
      <c r="N13" s="94"/>
    </row>
    <row r="14" spans="2:14" ht="15.75" thickBot="1">
      <c r="B14" s="107" t="s">
        <v>259</v>
      </c>
      <c r="F14" s="108">
        <v>1</v>
      </c>
      <c r="G14" s="108">
        <v>2</v>
      </c>
      <c r="H14" s="108">
        <v>3</v>
      </c>
      <c r="I14" s="108">
        <v>4</v>
      </c>
      <c r="J14" s="108">
        <v>5</v>
      </c>
      <c r="K14" s="201" t="s">
        <v>194</v>
      </c>
      <c r="L14" s="201"/>
      <c r="M14" s="108" t="s">
        <v>260</v>
      </c>
      <c r="N14" s="109" t="s">
        <v>261</v>
      </c>
    </row>
    <row r="15" spans="2:14" ht="15">
      <c r="B15" s="110" t="s">
        <v>262</v>
      </c>
      <c r="C15" s="202" t="str">
        <f>IF(C8&gt;"",C8&amp;" - "&amp;G8,"")</f>
        <v>Lehtosaari Luka - Havikallio Leevi</v>
      </c>
      <c r="D15" s="202"/>
      <c r="E15" s="111"/>
      <c r="F15" s="112">
        <v>5</v>
      </c>
      <c r="G15" s="112">
        <v>2</v>
      </c>
      <c r="H15" s="112">
        <v>3</v>
      </c>
      <c r="I15" s="112"/>
      <c r="J15" s="113"/>
      <c r="K15" s="114">
        <f>IF(ISBLANK(F15),"",COUNTIF(F15:J15,"&gt;=0"))</f>
        <v>3</v>
      </c>
      <c r="L15" s="115">
        <f>IF(ISBLANK(F15),"",IF(LEFT(F15)="-",1,0)+IF(LEFT(G15)="-",1,0)+IF(LEFT(H15)="-",1,0)+IF(LEFT(I15)="-",1,0)+IF(LEFT(J15)="-",1,0))</f>
        <v>0</v>
      </c>
      <c r="M15" s="116">
        <f aca="true" t="shared" si="0" ref="M15:N19">IF(K15=3,1,"")</f>
        <v>1</v>
      </c>
      <c r="N15" s="117">
        <f t="shared" si="0"/>
      </c>
    </row>
    <row r="16" spans="2:14" ht="15">
      <c r="B16" s="110" t="s">
        <v>263</v>
      </c>
      <c r="C16" s="202" t="str">
        <f>IF(C9&gt;"",C9&amp;" - "&amp;G9,"")</f>
        <v>Lehtosaari Milo - Laasonen Lennart</v>
      </c>
      <c r="D16" s="202"/>
      <c r="E16" s="111"/>
      <c r="F16" s="112">
        <v>0</v>
      </c>
      <c r="G16" s="112">
        <v>2</v>
      </c>
      <c r="H16" s="112">
        <v>6</v>
      </c>
      <c r="I16" s="112"/>
      <c r="J16" s="118"/>
      <c r="K16" s="103">
        <f>IF(ISBLANK(F16),"",COUNTIF(F16:J16,"&gt;=0"))</f>
        <v>3</v>
      </c>
      <c r="L16" s="119">
        <f>IF(ISBLANK(F16),"",IF(LEFT(F16)="-",1,0)+IF(LEFT(G16)="-",1,0)+IF(LEFT(H16)="-",1,0)+IF(LEFT(I16)="-",1,0)+IF(LEFT(J16)="-",1,0))</f>
        <v>0</v>
      </c>
      <c r="M16" s="120">
        <f t="shared" si="0"/>
        <v>1</v>
      </c>
      <c r="N16" s="121">
        <f t="shared" si="0"/>
      </c>
    </row>
    <row r="17" spans="2:14" ht="15">
      <c r="B17" s="122" t="s">
        <v>330</v>
      </c>
      <c r="C17" s="123" t="str">
        <f>IF(C11&gt;"",C11&amp;" / "&amp;C12,"")</f>
        <v>Lehtosaari Luka / Lehtosaari Milo</v>
      </c>
      <c r="D17" s="123" t="str">
        <f>IF(G11&gt;"",G11&amp;" / "&amp;G12,"")</f>
        <v>Havikallio Leevi / Laasonen Lennart</v>
      </c>
      <c r="E17" s="124"/>
      <c r="F17" s="112">
        <v>6</v>
      </c>
      <c r="G17" s="112">
        <v>5</v>
      </c>
      <c r="H17" s="112">
        <v>6</v>
      </c>
      <c r="I17" s="112"/>
      <c r="J17" s="118"/>
      <c r="K17" s="103">
        <f>IF(ISBLANK(F17),"",COUNTIF(F17:J17,"&gt;=0"))</f>
        <v>3</v>
      </c>
      <c r="L17" s="119">
        <f>IF(ISBLANK(F17),"",IF(LEFT(F17)="-",1,0)+IF(LEFT(G17)="-",1,0)+IF(LEFT(H17)="-",1,0)+IF(LEFT(I17)="-",1,0)+IF(LEFT(J17)="-",1,0))</f>
        <v>0</v>
      </c>
      <c r="M17" s="120">
        <f t="shared" si="0"/>
        <v>1</v>
      </c>
      <c r="N17" s="121">
        <f t="shared" si="0"/>
      </c>
    </row>
    <row r="18" spans="2:14" ht="15">
      <c r="B18" s="110" t="s">
        <v>265</v>
      </c>
      <c r="C18" s="202" t="str">
        <f>IF(C8&gt;"",C8&amp;" - "&amp;G9,"")</f>
        <v>Lehtosaari Luka - Laasonen Lennart</v>
      </c>
      <c r="D18" s="202"/>
      <c r="E18" s="111"/>
      <c r="F18" s="112"/>
      <c r="G18" s="112"/>
      <c r="H18" s="112"/>
      <c r="I18" s="112"/>
      <c r="J18" s="118"/>
      <c r="K18" s="103">
        <f>IF(ISBLANK(F18),"",COUNTIF(F18:J18,"&gt;=0"))</f>
      </c>
      <c r="L18" s="119">
        <f>IF(ISBLANK(F18),"",IF(LEFT(F18)="-",1,0)+IF(LEFT(G18)="-",1,0)+IF(LEFT(H18)="-",1,0)+IF(LEFT(I18)="-",1,0)+IF(LEFT(J18)="-",1,0))</f>
      </c>
      <c r="M18" s="120">
        <f t="shared" si="0"/>
      </c>
      <c r="N18" s="121">
        <f t="shared" si="0"/>
      </c>
    </row>
    <row r="19" spans="2:14" ht="15.75" thickBot="1">
      <c r="B19" s="110" t="s">
        <v>266</v>
      </c>
      <c r="C19" s="202" t="str">
        <f>IF(C9&gt;"",C9&amp;" - "&amp;G8,"")</f>
        <v>Lehtosaari Milo - Havikallio Leevi</v>
      </c>
      <c r="D19" s="202"/>
      <c r="E19" s="111"/>
      <c r="F19" s="112"/>
      <c r="G19" s="112"/>
      <c r="H19" s="112"/>
      <c r="I19" s="112"/>
      <c r="J19" s="118"/>
      <c r="K19" s="106">
        <f>IF(ISBLANK(F19),"",COUNTIF(F19:J19,"&gt;=0"))</f>
      </c>
      <c r="L19" s="125">
        <f>IF(ISBLANK(F19),"",IF(LEFT(F19)="-",1,0)+IF(LEFT(G19)="-",1,0)+IF(LEFT(H19)="-",1,0)+IF(LEFT(I19)="-",1,0)+IF(LEFT(J19)="-",1,0))</f>
      </c>
      <c r="M19" s="126">
        <f t="shared" si="0"/>
      </c>
      <c r="N19" s="127">
        <f t="shared" si="0"/>
      </c>
    </row>
    <row r="20" spans="2:14" ht="19.5" thickBot="1">
      <c r="B20" s="91"/>
      <c r="F20" s="128"/>
      <c r="G20" s="128"/>
      <c r="H20" s="128"/>
      <c r="I20" s="203" t="s">
        <v>267</v>
      </c>
      <c r="J20" s="203"/>
      <c r="K20" s="129">
        <f>COUNTIF(K15:K19,"=3")</f>
        <v>3</v>
      </c>
      <c r="L20" s="130">
        <f>COUNTIF(L15:L19,"=3")</f>
        <v>0</v>
      </c>
      <c r="M20" s="131">
        <f>SUM(M15:M19)</f>
        <v>3</v>
      </c>
      <c r="N20" s="132">
        <f>SUM(N15:N19)</f>
        <v>0</v>
      </c>
    </row>
    <row r="21" spans="2:14" ht="15">
      <c r="B21" s="133" t="s">
        <v>268</v>
      </c>
      <c r="N21" s="94"/>
    </row>
    <row r="22" spans="2:14" ht="15">
      <c r="B22" s="134" t="s">
        <v>269</v>
      </c>
      <c r="D22" s="135" t="s">
        <v>270</v>
      </c>
      <c r="F22" s="135" t="s">
        <v>208</v>
      </c>
      <c r="G22" s="135"/>
      <c r="H22" s="136"/>
      <c r="J22" s="204" t="s">
        <v>271</v>
      </c>
      <c r="K22" s="204"/>
      <c r="L22" s="204"/>
      <c r="M22" s="204"/>
      <c r="N22" s="205"/>
    </row>
    <row r="23" spans="2:14" ht="21.75" thickBot="1">
      <c r="B23" s="206"/>
      <c r="C23" s="207"/>
      <c r="D23" s="207"/>
      <c r="E23" s="128"/>
      <c r="F23" s="207"/>
      <c r="G23" s="207"/>
      <c r="H23" s="207"/>
      <c r="I23" s="207"/>
      <c r="J23" s="208" t="str">
        <f>IF(M20=3,C7,IF(N20=3,G7,""))</f>
        <v>TIP-70 2</v>
      </c>
      <c r="K23" s="208"/>
      <c r="L23" s="208"/>
      <c r="M23" s="208"/>
      <c r="N23" s="209"/>
    </row>
    <row r="24" spans="2:14" ht="15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</row>
    <row r="29" spans="2:14" ht="15">
      <c r="B29" s="86"/>
      <c r="C29" s="87"/>
      <c r="D29" s="87"/>
      <c r="E29" s="87"/>
      <c r="F29" s="88"/>
      <c r="G29" s="89" t="s">
        <v>236</v>
      </c>
      <c r="H29" s="90"/>
      <c r="I29" s="191" t="s">
        <v>319</v>
      </c>
      <c r="J29" s="192"/>
      <c r="K29" s="192"/>
      <c r="L29" s="192"/>
      <c r="M29" s="192"/>
      <c r="N29" s="193"/>
    </row>
    <row r="30" spans="2:14" ht="15">
      <c r="B30" s="91"/>
      <c r="C30" s="47" t="s">
        <v>238</v>
      </c>
      <c r="D30" s="47"/>
      <c r="F30" s="42"/>
      <c r="G30" s="89" t="s">
        <v>239</v>
      </c>
      <c r="H30" s="92"/>
      <c r="I30" s="191" t="s">
        <v>240</v>
      </c>
      <c r="J30" s="192"/>
      <c r="K30" s="192"/>
      <c r="L30" s="192"/>
      <c r="M30" s="192"/>
      <c r="N30" s="193"/>
    </row>
    <row r="31" spans="2:14" ht="15.75">
      <c r="B31" s="91"/>
      <c r="C31" s="93" t="s">
        <v>320</v>
      </c>
      <c r="D31" s="93"/>
      <c r="F31" s="42"/>
      <c r="G31" s="89" t="s">
        <v>241</v>
      </c>
      <c r="H31" s="92"/>
      <c r="I31" s="191" t="s">
        <v>321</v>
      </c>
      <c r="J31" s="192"/>
      <c r="K31" s="192"/>
      <c r="L31" s="192"/>
      <c r="M31" s="192"/>
      <c r="N31" s="193"/>
    </row>
    <row r="32" spans="2:14" ht="15.75">
      <c r="B32" s="91"/>
      <c r="C32" s="39" t="s">
        <v>322</v>
      </c>
      <c r="D32" s="93"/>
      <c r="F32" s="42"/>
      <c r="G32" s="89" t="s">
        <v>323</v>
      </c>
      <c r="H32" s="92"/>
      <c r="I32" s="192">
        <v>45416</v>
      </c>
      <c r="J32" s="192"/>
      <c r="K32" s="192"/>
      <c r="L32" s="192"/>
      <c r="M32" s="192"/>
      <c r="N32" s="193"/>
    </row>
    <row r="33" spans="2:14" ht="15.75" thickBot="1">
      <c r="B33" s="91"/>
      <c r="N33" s="94"/>
    </row>
    <row r="34" spans="2:14" ht="15">
      <c r="B34" s="95" t="s">
        <v>246</v>
      </c>
      <c r="C34" s="194" t="s">
        <v>13</v>
      </c>
      <c r="D34" s="194"/>
      <c r="E34" s="96"/>
      <c r="F34" s="97" t="s">
        <v>247</v>
      </c>
      <c r="G34" s="194" t="s">
        <v>7</v>
      </c>
      <c r="H34" s="194"/>
      <c r="I34" s="194"/>
      <c r="J34" s="194"/>
      <c r="K34" s="194"/>
      <c r="L34" s="194"/>
      <c r="M34" s="194"/>
      <c r="N34" s="195"/>
    </row>
    <row r="35" spans="2:14" ht="15">
      <c r="B35" s="98" t="s">
        <v>248</v>
      </c>
      <c r="C35" s="196" t="s">
        <v>346</v>
      </c>
      <c r="D35" s="196"/>
      <c r="E35" s="99"/>
      <c r="F35" s="100" t="s">
        <v>250</v>
      </c>
      <c r="G35" s="196" t="s">
        <v>317</v>
      </c>
      <c r="H35" s="196"/>
      <c r="I35" s="196"/>
      <c r="J35" s="196"/>
      <c r="K35" s="196"/>
      <c r="L35" s="196"/>
      <c r="M35" s="196"/>
      <c r="N35" s="197"/>
    </row>
    <row r="36" spans="2:14" ht="15">
      <c r="B36" s="98" t="s">
        <v>252</v>
      </c>
      <c r="C36" s="196" t="s">
        <v>347</v>
      </c>
      <c r="D36" s="196"/>
      <c r="E36" s="99"/>
      <c r="F36" s="100" t="s">
        <v>254</v>
      </c>
      <c r="G36" s="196" t="s">
        <v>280</v>
      </c>
      <c r="H36" s="196"/>
      <c r="I36" s="196"/>
      <c r="J36" s="196"/>
      <c r="K36" s="196"/>
      <c r="L36" s="196"/>
      <c r="M36" s="196"/>
      <c r="N36" s="197"/>
    </row>
    <row r="37" spans="2:14" ht="15">
      <c r="B37" s="198" t="s">
        <v>328</v>
      </c>
      <c r="C37" s="199"/>
      <c r="D37" s="199"/>
      <c r="E37" s="101"/>
      <c r="F37" s="199" t="s">
        <v>328</v>
      </c>
      <c r="G37" s="199"/>
      <c r="H37" s="199"/>
      <c r="I37" s="199"/>
      <c r="J37" s="199"/>
      <c r="K37" s="199"/>
      <c r="L37" s="199"/>
      <c r="M37" s="199"/>
      <c r="N37" s="200"/>
    </row>
    <row r="38" spans="2:14" ht="15">
      <c r="B38" s="102" t="s">
        <v>329</v>
      </c>
      <c r="C38" s="196" t="s">
        <v>346</v>
      </c>
      <c r="D38" s="196"/>
      <c r="E38" s="99"/>
      <c r="F38" s="103" t="s">
        <v>329</v>
      </c>
      <c r="G38" s="196" t="s">
        <v>317</v>
      </c>
      <c r="H38" s="196"/>
      <c r="I38" s="196"/>
      <c r="J38" s="196"/>
      <c r="K38" s="196"/>
      <c r="L38" s="196"/>
      <c r="M38" s="196"/>
      <c r="N38" s="197"/>
    </row>
    <row r="39" spans="2:14" ht="15.75" thickBot="1">
      <c r="B39" s="104" t="s">
        <v>329</v>
      </c>
      <c r="C39" s="196" t="s">
        <v>347</v>
      </c>
      <c r="D39" s="196"/>
      <c r="E39" s="105"/>
      <c r="F39" s="106" t="s">
        <v>329</v>
      </c>
      <c r="G39" s="196" t="s">
        <v>280</v>
      </c>
      <c r="H39" s="196"/>
      <c r="I39" s="196"/>
      <c r="J39" s="196"/>
      <c r="K39" s="196"/>
      <c r="L39" s="196"/>
      <c r="M39" s="196"/>
      <c r="N39" s="197"/>
    </row>
    <row r="40" spans="2:14" ht="15">
      <c r="B40" s="91"/>
      <c r="N40" s="94"/>
    </row>
    <row r="41" spans="2:14" ht="15.75" thickBot="1">
      <c r="B41" s="107" t="s">
        <v>259</v>
      </c>
      <c r="F41" s="108">
        <v>1</v>
      </c>
      <c r="G41" s="108">
        <v>2</v>
      </c>
      <c r="H41" s="108">
        <v>3</v>
      </c>
      <c r="I41" s="108">
        <v>4</v>
      </c>
      <c r="J41" s="108">
        <v>5</v>
      </c>
      <c r="K41" s="201" t="s">
        <v>194</v>
      </c>
      <c r="L41" s="201"/>
      <c r="M41" s="108" t="s">
        <v>260</v>
      </c>
      <c r="N41" s="109" t="s">
        <v>261</v>
      </c>
    </row>
    <row r="42" spans="2:14" ht="15">
      <c r="B42" s="110" t="s">
        <v>262</v>
      </c>
      <c r="C42" s="202" t="str">
        <f>IF(C35&gt;"",C35&amp;" - "&amp;G35,"")</f>
        <v>Saukko Lukas - Koivumäki Joel</v>
      </c>
      <c r="D42" s="202"/>
      <c r="E42" s="111"/>
      <c r="F42" s="112">
        <v>-10</v>
      </c>
      <c r="G42" s="112">
        <v>-6</v>
      </c>
      <c r="H42" s="112">
        <v>11</v>
      </c>
      <c r="I42" s="112">
        <v>-3</v>
      </c>
      <c r="J42" s="113"/>
      <c r="K42" s="114">
        <f>IF(ISBLANK(F42),"",COUNTIF(F42:J42,"&gt;=0"))</f>
        <v>1</v>
      </c>
      <c r="L42" s="115">
        <f>IF(ISBLANK(F42),"",IF(LEFT(F42)="-",1,0)+IF(LEFT(G42)="-",1,0)+IF(LEFT(H42)="-",1,0)+IF(LEFT(I42)="-",1,0)+IF(LEFT(J42)="-",1,0))</f>
        <v>3</v>
      </c>
      <c r="M42" s="116">
        <f aca="true" t="shared" si="1" ref="M42:N46">IF(K42=3,1,"")</f>
      </c>
      <c r="N42" s="117">
        <f t="shared" si="1"/>
        <v>1</v>
      </c>
    </row>
    <row r="43" spans="2:14" ht="15">
      <c r="B43" s="110" t="s">
        <v>263</v>
      </c>
      <c r="C43" s="202" t="str">
        <f>IF(C36&gt;"",C36&amp;" - "&amp;G36,"")</f>
        <v>Lahti Eeli - Takkavuori Max</v>
      </c>
      <c r="D43" s="202"/>
      <c r="E43" s="111"/>
      <c r="F43" s="112">
        <v>-6</v>
      </c>
      <c r="G43" s="112">
        <v>-2</v>
      </c>
      <c r="H43" s="112">
        <v>-4</v>
      </c>
      <c r="I43" s="112"/>
      <c r="J43" s="118"/>
      <c r="K43" s="103">
        <f>IF(ISBLANK(F43),"",COUNTIF(F43:J43,"&gt;=0"))</f>
        <v>0</v>
      </c>
      <c r="L43" s="119">
        <f>IF(ISBLANK(F43),"",IF(LEFT(F43)="-",1,0)+IF(LEFT(G43)="-",1,0)+IF(LEFT(H43)="-",1,0)+IF(LEFT(I43)="-",1,0)+IF(LEFT(J43)="-",1,0))</f>
        <v>3</v>
      </c>
      <c r="M43" s="120">
        <f t="shared" si="1"/>
      </c>
      <c r="N43" s="121">
        <f t="shared" si="1"/>
        <v>1</v>
      </c>
    </row>
    <row r="44" spans="2:14" ht="15">
      <c r="B44" s="122" t="s">
        <v>330</v>
      </c>
      <c r="C44" s="123" t="str">
        <f>IF(C38&gt;"",C38&amp;" / "&amp;C39,"")</f>
        <v>Saukko Lukas / Lahti Eeli</v>
      </c>
      <c r="D44" s="123" t="str">
        <f>IF(G38&gt;"",G38&amp;" / "&amp;G39,"")</f>
        <v>Koivumäki Joel / Takkavuori Max</v>
      </c>
      <c r="E44" s="124"/>
      <c r="F44" s="112">
        <v>-8</v>
      </c>
      <c r="G44" s="112">
        <v>-4</v>
      </c>
      <c r="H44" s="112">
        <v>-3</v>
      </c>
      <c r="I44" s="112"/>
      <c r="J44" s="118"/>
      <c r="K44" s="103">
        <f>IF(ISBLANK(F44),"",COUNTIF(F44:J44,"&gt;=0"))</f>
        <v>0</v>
      </c>
      <c r="L44" s="119">
        <f>IF(ISBLANK(F44),"",IF(LEFT(F44)="-",1,0)+IF(LEFT(G44)="-",1,0)+IF(LEFT(H44)="-",1,0)+IF(LEFT(I44)="-",1,0)+IF(LEFT(J44)="-",1,0))</f>
        <v>3</v>
      </c>
      <c r="M44" s="120">
        <f t="shared" si="1"/>
      </c>
      <c r="N44" s="121">
        <f t="shared" si="1"/>
        <v>1</v>
      </c>
    </row>
    <row r="45" spans="2:14" ht="15">
      <c r="B45" s="110" t="s">
        <v>265</v>
      </c>
      <c r="C45" s="202" t="str">
        <f>IF(C35&gt;"",C35&amp;" - "&amp;G36,"")</f>
        <v>Saukko Lukas - Takkavuori Max</v>
      </c>
      <c r="D45" s="202"/>
      <c r="E45" s="111"/>
      <c r="F45" s="112"/>
      <c r="G45" s="112"/>
      <c r="H45" s="112"/>
      <c r="I45" s="112"/>
      <c r="J45" s="118"/>
      <c r="K45" s="103">
        <f>IF(ISBLANK(F45),"",COUNTIF(F45:J45,"&gt;=0"))</f>
      </c>
      <c r="L45" s="119">
        <f>IF(ISBLANK(F45),"",IF(LEFT(F45)="-",1,0)+IF(LEFT(G45)="-",1,0)+IF(LEFT(H45)="-",1,0)+IF(LEFT(I45)="-",1,0)+IF(LEFT(J45)="-",1,0))</f>
      </c>
      <c r="M45" s="120">
        <f t="shared" si="1"/>
      </c>
      <c r="N45" s="121">
        <f t="shared" si="1"/>
      </c>
    </row>
    <row r="46" spans="2:14" ht="15.75" thickBot="1">
      <c r="B46" s="110" t="s">
        <v>266</v>
      </c>
      <c r="C46" s="202" t="str">
        <f>IF(C36&gt;"",C36&amp;" - "&amp;G35,"")</f>
        <v>Lahti Eeli - Koivumäki Joel</v>
      </c>
      <c r="D46" s="202"/>
      <c r="E46" s="111"/>
      <c r="F46" s="112"/>
      <c r="G46" s="112"/>
      <c r="H46" s="112"/>
      <c r="I46" s="112"/>
      <c r="J46" s="118"/>
      <c r="K46" s="106">
        <f>IF(ISBLANK(F46),"",COUNTIF(F46:J46,"&gt;=0"))</f>
      </c>
      <c r="L46" s="125">
        <f>IF(ISBLANK(F46),"",IF(LEFT(F46)="-",1,0)+IF(LEFT(G46)="-",1,0)+IF(LEFT(H46)="-",1,0)+IF(LEFT(I46)="-",1,0)+IF(LEFT(J46)="-",1,0))</f>
      </c>
      <c r="M46" s="126">
        <f t="shared" si="1"/>
      </c>
      <c r="N46" s="127">
        <f t="shared" si="1"/>
      </c>
    </row>
    <row r="47" spans="2:14" ht="19.5" thickBot="1">
      <c r="B47" s="91"/>
      <c r="F47" s="128"/>
      <c r="G47" s="128"/>
      <c r="H47" s="128"/>
      <c r="I47" s="203" t="s">
        <v>267</v>
      </c>
      <c r="J47" s="203"/>
      <c r="K47" s="129">
        <f>COUNTIF(K42:K46,"=3")</f>
        <v>0</v>
      </c>
      <c r="L47" s="130">
        <f>COUNTIF(L42:L46,"=3")</f>
        <v>3</v>
      </c>
      <c r="M47" s="131">
        <f>SUM(M42:M46)</f>
        <v>0</v>
      </c>
      <c r="N47" s="132">
        <f>SUM(N42:N46)</f>
        <v>3</v>
      </c>
    </row>
    <row r="48" spans="2:14" ht="15">
      <c r="B48" s="133" t="s">
        <v>268</v>
      </c>
      <c r="N48" s="94"/>
    </row>
    <row r="49" spans="2:14" ht="15">
      <c r="B49" s="134" t="s">
        <v>269</v>
      </c>
      <c r="D49" s="135" t="s">
        <v>270</v>
      </c>
      <c r="F49" s="135" t="s">
        <v>208</v>
      </c>
      <c r="G49" s="135"/>
      <c r="H49" s="136"/>
      <c r="J49" s="204" t="s">
        <v>271</v>
      </c>
      <c r="K49" s="204"/>
      <c r="L49" s="204"/>
      <c r="M49" s="204"/>
      <c r="N49" s="205"/>
    </row>
    <row r="50" spans="2:14" ht="21.75" thickBot="1">
      <c r="B50" s="206"/>
      <c r="C50" s="207"/>
      <c r="D50" s="207"/>
      <c r="E50" s="128"/>
      <c r="F50" s="207"/>
      <c r="G50" s="207"/>
      <c r="H50" s="207"/>
      <c r="I50" s="207"/>
      <c r="J50" s="208" t="str">
        <f>IF(M47=3,C34,IF(N47=3,G34,""))</f>
        <v>TIP-70</v>
      </c>
      <c r="K50" s="208"/>
      <c r="L50" s="208"/>
      <c r="M50" s="208"/>
      <c r="N50" s="209"/>
    </row>
    <row r="51" spans="2:14" ht="15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9"/>
    </row>
    <row r="56" spans="2:14" ht="15">
      <c r="B56" s="86"/>
      <c r="C56" s="87"/>
      <c r="D56" s="87"/>
      <c r="E56" s="87"/>
      <c r="F56" s="88"/>
      <c r="G56" s="89" t="s">
        <v>236</v>
      </c>
      <c r="H56" s="90"/>
      <c r="I56" s="191" t="s">
        <v>319</v>
      </c>
      <c r="J56" s="192"/>
      <c r="K56" s="192"/>
      <c r="L56" s="192"/>
      <c r="M56" s="192"/>
      <c r="N56" s="193"/>
    </row>
    <row r="57" spans="2:14" ht="15">
      <c r="B57" s="91"/>
      <c r="C57" s="47" t="s">
        <v>238</v>
      </c>
      <c r="D57" s="47"/>
      <c r="F57" s="42"/>
      <c r="G57" s="89" t="s">
        <v>239</v>
      </c>
      <c r="H57" s="92"/>
      <c r="I57" s="191" t="s">
        <v>240</v>
      </c>
      <c r="J57" s="192"/>
      <c r="K57" s="192"/>
      <c r="L57" s="192"/>
      <c r="M57" s="192"/>
      <c r="N57" s="193"/>
    </row>
    <row r="58" spans="2:14" ht="15.75">
      <c r="B58" s="91"/>
      <c r="C58" s="93" t="s">
        <v>320</v>
      </c>
      <c r="D58" s="93"/>
      <c r="F58" s="42"/>
      <c r="G58" s="89" t="s">
        <v>241</v>
      </c>
      <c r="H58" s="92"/>
      <c r="I58" s="191" t="s">
        <v>321</v>
      </c>
      <c r="J58" s="192"/>
      <c r="K58" s="192"/>
      <c r="L58" s="192"/>
      <c r="M58" s="192"/>
      <c r="N58" s="193"/>
    </row>
    <row r="59" spans="2:14" ht="15.75">
      <c r="B59" s="91"/>
      <c r="C59" s="39" t="s">
        <v>322</v>
      </c>
      <c r="D59" s="93"/>
      <c r="F59" s="42"/>
      <c r="G59" s="89" t="s">
        <v>323</v>
      </c>
      <c r="H59" s="92"/>
      <c r="I59" s="192">
        <v>45416</v>
      </c>
      <c r="J59" s="192"/>
      <c r="K59" s="192"/>
      <c r="L59" s="192"/>
      <c r="M59" s="192"/>
      <c r="N59" s="193"/>
    </row>
    <row r="60" spans="2:14" ht="15.75" thickBot="1">
      <c r="B60" s="91"/>
      <c r="N60" s="94"/>
    </row>
    <row r="61" spans="2:14" ht="15">
      <c r="B61" s="95" t="s">
        <v>246</v>
      </c>
      <c r="C61" s="194" t="s">
        <v>20</v>
      </c>
      <c r="D61" s="194"/>
      <c r="E61" s="96"/>
      <c r="F61" s="97" t="s">
        <v>247</v>
      </c>
      <c r="G61" s="194" t="s">
        <v>26</v>
      </c>
      <c r="H61" s="194"/>
      <c r="I61" s="194"/>
      <c r="J61" s="194"/>
      <c r="K61" s="194"/>
      <c r="L61" s="194"/>
      <c r="M61" s="194"/>
      <c r="N61" s="195"/>
    </row>
    <row r="62" spans="2:14" ht="15">
      <c r="B62" s="98" t="s">
        <v>248</v>
      </c>
      <c r="C62" s="196" t="s">
        <v>338</v>
      </c>
      <c r="D62" s="196"/>
      <c r="E62" s="99"/>
      <c r="F62" s="100" t="s">
        <v>250</v>
      </c>
      <c r="G62" s="196" t="s">
        <v>325</v>
      </c>
      <c r="H62" s="196"/>
      <c r="I62" s="196"/>
      <c r="J62" s="196"/>
      <c r="K62" s="196"/>
      <c r="L62" s="196"/>
      <c r="M62" s="196"/>
      <c r="N62" s="197"/>
    </row>
    <row r="63" spans="2:14" ht="15">
      <c r="B63" s="98" t="s">
        <v>252</v>
      </c>
      <c r="C63" s="196" t="s">
        <v>336</v>
      </c>
      <c r="D63" s="196"/>
      <c r="E63" s="99"/>
      <c r="F63" s="100" t="s">
        <v>254</v>
      </c>
      <c r="G63" s="196" t="s">
        <v>327</v>
      </c>
      <c r="H63" s="196"/>
      <c r="I63" s="196"/>
      <c r="J63" s="196"/>
      <c r="K63" s="196"/>
      <c r="L63" s="196"/>
      <c r="M63" s="196"/>
      <c r="N63" s="197"/>
    </row>
    <row r="64" spans="2:14" ht="15">
      <c r="B64" s="198" t="s">
        <v>328</v>
      </c>
      <c r="C64" s="199"/>
      <c r="D64" s="199"/>
      <c r="E64" s="101"/>
      <c r="F64" s="199" t="s">
        <v>328</v>
      </c>
      <c r="G64" s="199"/>
      <c r="H64" s="199"/>
      <c r="I64" s="199"/>
      <c r="J64" s="199"/>
      <c r="K64" s="199"/>
      <c r="L64" s="199"/>
      <c r="M64" s="199"/>
      <c r="N64" s="200"/>
    </row>
    <row r="65" spans="2:14" ht="15">
      <c r="B65" s="102" t="s">
        <v>329</v>
      </c>
      <c r="C65" s="196" t="s">
        <v>338</v>
      </c>
      <c r="D65" s="196"/>
      <c r="E65" s="99"/>
      <c r="F65" s="103" t="s">
        <v>329</v>
      </c>
      <c r="G65" s="196" t="s">
        <v>325</v>
      </c>
      <c r="H65" s="196"/>
      <c r="I65" s="196"/>
      <c r="J65" s="196"/>
      <c r="K65" s="196"/>
      <c r="L65" s="196"/>
      <c r="M65" s="196"/>
      <c r="N65" s="197"/>
    </row>
    <row r="66" spans="2:14" ht="15.75" thickBot="1">
      <c r="B66" s="104" t="s">
        <v>329</v>
      </c>
      <c r="C66" s="196" t="s">
        <v>336</v>
      </c>
      <c r="D66" s="196"/>
      <c r="E66" s="105"/>
      <c r="F66" s="106" t="s">
        <v>329</v>
      </c>
      <c r="G66" s="196" t="s">
        <v>327</v>
      </c>
      <c r="H66" s="196"/>
      <c r="I66" s="196"/>
      <c r="J66" s="196"/>
      <c r="K66" s="196"/>
      <c r="L66" s="196"/>
      <c r="M66" s="196"/>
      <c r="N66" s="197"/>
    </row>
    <row r="67" spans="2:14" ht="15">
      <c r="B67" s="91"/>
      <c r="N67" s="94"/>
    </row>
    <row r="68" spans="2:14" ht="15.75" thickBot="1">
      <c r="B68" s="107" t="s">
        <v>259</v>
      </c>
      <c r="F68" s="108">
        <v>1</v>
      </c>
      <c r="G68" s="108">
        <v>2</v>
      </c>
      <c r="H68" s="108">
        <v>3</v>
      </c>
      <c r="I68" s="108">
        <v>4</v>
      </c>
      <c r="J68" s="108">
        <v>5</v>
      </c>
      <c r="K68" s="201" t="s">
        <v>194</v>
      </c>
      <c r="L68" s="201"/>
      <c r="M68" s="108" t="s">
        <v>260</v>
      </c>
      <c r="N68" s="109" t="s">
        <v>261</v>
      </c>
    </row>
    <row r="69" spans="2:14" ht="15">
      <c r="B69" s="110" t="s">
        <v>262</v>
      </c>
      <c r="C69" s="202" t="str">
        <f>IF(C62&gt;"",C62&amp;" - "&amp;G62,"")</f>
        <v>Solapuro Luca - Bergman Tuukka</v>
      </c>
      <c r="D69" s="202"/>
      <c r="E69" s="111"/>
      <c r="F69" s="112">
        <v>-7</v>
      </c>
      <c r="G69" s="112">
        <v>-9</v>
      </c>
      <c r="H69" s="112">
        <v>8</v>
      </c>
      <c r="I69" s="112">
        <v>-4</v>
      </c>
      <c r="J69" s="113"/>
      <c r="K69" s="114">
        <f>IF(ISBLANK(F69),"",COUNTIF(F69:J69,"&gt;=0"))</f>
        <v>1</v>
      </c>
      <c r="L69" s="115">
        <f>IF(ISBLANK(F69),"",IF(LEFT(F69)="-",1,0)+IF(LEFT(G69)="-",1,0)+IF(LEFT(H69)="-",1,0)+IF(LEFT(I69)="-",1,0)+IF(LEFT(J69)="-",1,0))</f>
        <v>3</v>
      </c>
      <c r="M69" s="116">
        <f aca="true" t="shared" si="2" ref="M69:N73">IF(K69=3,1,"")</f>
      </c>
      <c r="N69" s="117">
        <f t="shared" si="2"/>
        <v>1</v>
      </c>
    </row>
    <row r="70" spans="2:14" ht="15">
      <c r="B70" s="110" t="s">
        <v>263</v>
      </c>
      <c r="C70" s="202" t="str">
        <f>IF(C63&gt;"",C63&amp;" - "&amp;G63,"")</f>
        <v>Valkeapää Upi - Vihreälaakso Eeka</v>
      </c>
      <c r="D70" s="202"/>
      <c r="E70" s="111"/>
      <c r="F70" s="112">
        <v>-1</v>
      </c>
      <c r="G70" s="112">
        <v>-4</v>
      </c>
      <c r="H70" s="112">
        <v>-1</v>
      </c>
      <c r="I70" s="112"/>
      <c r="J70" s="118"/>
      <c r="K70" s="103">
        <f>IF(ISBLANK(F70),"",COUNTIF(F70:J70,"&gt;=0"))</f>
        <v>0</v>
      </c>
      <c r="L70" s="119">
        <f>IF(ISBLANK(F70),"",IF(LEFT(F70)="-",1,0)+IF(LEFT(G70)="-",1,0)+IF(LEFT(H70)="-",1,0)+IF(LEFT(I70)="-",1,0)+IF(LEFT(J70)="-",1,0))</f>
        <v>3</v>
      </c>
      <c r="M70" s="120">
        <f t="shared" si="2"/>
      </c>
      <c r="N70" s="121">
        <f t="shared" si="2"/>
        <v>1</v>
      </c>
    </row>
    <row r="71" spans="2:14" ht="15">
      <c r="B71" s="122" t="s">
        <v>330</v>
      </c>
      <c r="C71" s="123" t="str">
        <f>IF(C65&gt;"",C65&amp;" / "&amp;C66,"")</f>
        <v>Solapuro Luca / Valkeapää Upi</v>
      </c>
      <c r="D71" s="123" t="str">
        <f>IF(G65&gt;"",G65&amp;" / "&amp;G66,"")</f>
        <v>Bergman Tuukka / Vihreälaakso Eeka</v>
      </c>
      <c r="E71" s="124"/>
      <c r="F71" s="112">
        <v>-9</v>
      </c>
      <c r="G71" s="112">
        <v>-3</v>
      </c>
      <c r="H71" s="112">
        <v>-8</v>
      </c>
      <c r="I71" s="112"/>
      <c r="J71" s="118"/>
      <c r="K71" s="103">
        <f>IF(ISBLANK(F71),"",COUNTIF(F71:J71,"&gt;=0"))</f>
        <v>0</v>
      </c>
      <c r="L71" s="119">
        <f>IF(ISBLANK(F71),"",IF(LEFT(F71)="-",1,0)+IF(LEFT(G71)="-",1,0)+IF(LEFT(H71)="-",1,0)+IF(LEFT(I71)="-",1,0)+IF(LEFT(J71)="-",1,0))</f>
        <v>3</v>
      </c>
      <c r="M71" s="120">
        <f t="shared" si="2"/>
      </c>
      <c r="N71" s="121">
        <f t="shared" si="2"/>
        <v>1</v>
      </c>
    </row>
    <row r="72" spans="2:14" ht="15">
      <c r="B72" s="110" t="s">
        <v>265</v>
      </c>
      <c r="C72" s="202" t="str">
        <f>IF(C62&gt;"",C62&amp;" - "&amp;G63,"")</f>
        <v>Solapuro Luca - Vihreälaakso Eeka</v>
      </c>
      <c r="D72" s="202"/>
      <c r="E72" s="111"/>
      <c r="F72" s="112"/>
      <c r="G72" s="112"/>
      <c r="H72" s="112"/>
      <c r="I72" s="112"/>
      <c r="J72" s="118"/>
      <c r="K72" s="103">
        <f>IF(ISBLANK(F72),"",COUNTIF(F72:J72,"&gt;=0"))</f>
      </c>
      <c r="L72" s="119">
        <f>IF(ISBLANK(F72),"",IF(LEFT(F72)="-",1,0)+IF(LEFT(G72)="-",1,0)+IF(LEFT(H72)="-",1,0)+IF(LEFT(I72)="-",1,0)+IF(LEFT(J72)="-",1,0))</f>
      </c>
      <c r="M72" s="120">
        <f t="shared" si="2"/>
      </c>
      <c r="N72" s="121">
        <f t="shared" si="2"/>
      </c>
    </row>
    <row r="73" spans="2:14" ht="15.75" thickBot="1">
      <c r="B73" s="110" t="s">
        <v>266</v>
      </c>
      <c r="C73" s="202" t="str">
        <f>IF(C63&gt;"",C63&amp;" - "&amp;G62,"")</f>
        <v>Valkeapää Upi - Bergman Tuukka</v>
      </c>
      <c r="D73" s="202"/>
      <c r="E73" s="111"/>
      <c r="F73" s="112"/>
      <c r="G73" s="112"/>
      <c r="H73" s="112"/>
      <c r="I73" s="112"/>
      <c r="J73" s="118"/>
      <c r="K73" s="106">
        <f>IF(ISBLANK(F73),"",COUNTIF(F73:J73,"&gt;=0"))</f>
      </c>
      <c r="L73" s="125">
        <f>IF(ISBLANK(F73),"",IF(LEFT(F73)="-",1,0)+IF(LEFT(G73)="-",1,0)+IF(LEFT(H73)="-",1,0)+IF(LEFT(I73)="-",1,0)+IF(LEFT(J73)="-",1,0))</f>
      </c>
      <c r="M73" s="126">
        <f t="shared" si="2"/>
      </c>
      <c r="N73" s="127">
        <f t="shared" si="2"/>
      </c>
    </row>
    <row r="74" spans="2:14" ht="19.5" thickBot="1">
      <c r="B74" s="91"/>
      <c r="F74" s="128"/>
      <c r="G74" s="128"/>
      <c r="H74" s="128"/>
      <c r="I74" s="203" t="s">
        <v>267</v>
      </c>
      <c r="J74" s="203"/>
      <c r="K74" s="129">
        <f>COUNTIF(K69:K73,"=3")</f>
        <v>0</v>
      </c>
      <c r="L74" s="130">
        <f>COUNTIF(L69:L73,"=3")</f>
        <v>3</v>
      </c>
      <c r="M74" s="131">
        <f>SUM(M69:M73)</f>
        <v>0</v>
      </c>
      <c r="N74" s="132">
        <f>SUM(N69:N73)</f>
        <v>3</v>
      </c>
    </row>
    <row r="75" spans="2:14" ht="15">
      <c r="B75" s="133" t="s">
        <v>268</v>
      </c>
      <c r="N75" s="94"/>
    </row>
    <row r="76" spans="2:14" ht="15">
      <c r="B76" s="134" t="s">
        <v>269</v>
      </c>
      <c r="D76" s="135" t="s">
        <v>270</v>
      </c>
      <c r="F76" s="135" t="s">
        <v>208</v>
      </c>
      <c r="G76" s="135"/>
      <c r="H76" s="136"/>
      <c r="J76" s="204" t="s">
        <v>271</v>
      </c>
      <c r="K76" s="204"/>
      <c r="L76" s="204"/>
      <c r="M76" s="204"/>
      <c r="N76" s="205"/>
    </row>
    <row r="77" spans="2:14" ht="21.75" thickBot="1">
      <c r="B77" s="206"/>
      <c r="C77" s="207"/>
      <c r="D77" s="207"/>
      <c r="E77" s="128"/>
      <c r="F77" s="207"/>
      <c r="G77" s="207"/>
      <c r="H77" s="207"/>
      <c r="I77" s="207"/>
      <c r="J77" s="208" t="str">
        <f>IF(M74=3,C61,IF(N74=3,G61,""))</f>
        <v>PTS Sherwood</v>
      </c>
      <c r="K77" s="208"/>
      <c r="L77" s="208"/>
      <c r="M77" s="208"/>
      <c r="N77" s="209"/>
    </row>
    <row r="78" spans="2:14" ht="15"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9"/>
    </row>
    <row r="82" spans="2:14" ht="15">
      <c r="B82" s="86"/>
      <c r="C82" s="87"/>
      <c r="D82" s="87"/>
      <c r="E82" s="87"/>
      <c r="F82" s="88"/>
      <c r="G82" s="89" t="s">
        <v>236</v>
      </c>
      <c r="H82" s="90"/>
      <c r="I82" s="191" t="s">
        <v>319</v>
      </c>
      <c r="J82" s="192"/>
      <c r="K82" s="192"/>
      <c r="L82" s="192"/>
      <c r="M82" s="192"/>
      <c r="N82" s="193"/>
    </row>
    <row r="83" spans="2:14" ht="15">
      <c r="B83" s="91"/>
      <c r="C83" s="47" t="s">
        <v>238</v>
      </c>
      <c r="D83" s="47"/>
      <c r="F83" s="42"/>
      <c r="G83" s="89" t="s">
        <v>239</v>
      </c>
      <c r="H83" s="92"/>
      <c r="I83" s="191" t="s">
        <v>240</v>
      </c>
      <c r="J83" s="192"/>
      <c r="K83" s="192"/>
      <c r="L83" s="192"/>
      <c r="M83" s="192"/>
      <c r="N83" s="193"/>
    </row>
    <row r="84" spans="2:14" ht="15.75">
      <c r="B84" s="91"/>
      <c r="C84" s="93" t="s">
        <v>320</v>
      </c>
      <c r="D84" s="93"/>
      <c r="F84" s="42"/>
      <c r="G84" s="89" t="s">
        <v>241</v>
      </c>
      <c r="H84" s="92"/>
      <c r="I84" s="191" t="s">
        <v>321</v>
      </c>
      <c r="J84" s="192"/>
      <c r="K84" s="192"/>
      <c r="L84" s="192"/>
      <c r="M84" s="192"/>
      <c r="N84" s="193"/>
    </row>
    <row r="85" spans="2:14" ht="15.75">
      <c r="B85" s="91"/>
      <c r="C85" s="39" t="s">
        <v>322</v>
      </c>
      <c r="D85" s="93"/>
      <c r="F85" s="42"/>
      <c r="G85" s="89" t="s">
        <v>323</v>
      </c>
      <c r="H85" s="92"/>
      <c r="I85" s="192">
        <v>45416</v>
      </c>
      <c r="J85" s="192"/>
      <c r="K85" s="192"/>
      <c r="L85" s="192"/>
      <c r="M85" s="192"/>
      <c r="N85" s="193"/>
    </row>
    <row r="86" spans="2:14" ht="15.75" thickBot="1">
      <c r="B86" s="91"/>
      <c r="N86" s="94"/>
    </row>
    <row r="87" spans="2:14" ht="15">
      <c r="B87" s="95" t="s">
        <v>246</v>
      </c>
      <c r="C87" s="194" t="s">
        <v>25</v>
      </c>
      <c r="D87" s="194"/>
      <c r="E87" s="96"/>
      <c r="F87" s="97" t="s">
        <v>247</v>
      </c>
      <c r="G87" s="194" t="s">
        <v>45</v>
      </c>
      <c r="H87" s="194"/>
      <c r="I87" s="194"/>
      <c r="J87" s="194"/>
      <c r="K87" s="194"/>
      <c r="L87" s="194"/>
      <c r="M87" s="194"/>
      <c r="N87" s="195"/>
    </row>
    <row r="88" spans="2:14" ht="15">
      <c r="B88" s="98" t="s">
        <v>248</v>
      </c>
      <c r="C88" s="196" t="s">
        <v>276</v>
      </c>
      <c r="D88" s="196"/>
      <c r="E88" s="99"/>
      <c r="F88" s="100" t="s">
        <v>250</v>
      </c>
      <c r="G88" s="196" t="s">
        <v>348</v>
      </c>
      <c r="H88" s="196"/>
      <c r="I88" s="196"/>
      <c r="J88" s="196"/>
      <c r="K88" s="196"/>
      <c r="L88" s="196"/>
      <c r="M88" s="196"/>
      <c r="N88" s="197"/>
    </row>
    <row r="89" spans="2:14" ht="15">
      <c r="B89" s="98" t="s">
        <v>252</v>
      </c>
      <c r="C89" s="196" t="s">
        <v>311</v>
      </c>
      <c r="D89" s="196"/>
      <c r="E89" s="99"/>
      <c r="F89" s="100" t="s">
        <v>254</v>
      </c>
      <c r="G89" s="196" t="s">
        <v>331</v>
      </c>
      <c r="H89" s="196"/>
      <c r="I89" s="196"/>
      <c r="J89" s="196"/>
      <c r="K89" s="196"/>
      <c r="L89" s="196"/>
      <c r="M89" s="196"/>
      <c r="N89" s="197"/>
    </row>
    <row r="90" spans="2:14" ht="15">
      <c r="B90" s="198" t="s">
        <v>328</v>
      </c>
      <c r="C90" s="199"/>
      <c r="D90" s="199"/>
      <c r="E90" s="101"/>
      <c r="F90" s="199" t="s">
        <v>328</v>
      </c>
      <c r="G90" s="199"/>
      <c r="H90" s="199"/>
      <c r="I90" s="199"/>
      <c r="J90" s="199"/>
      <c r="K90" s="199"/>
      <c r="L90" s="199"/>
      <c r="M90" s="199"/>
      <c r="N90" s="200"/>
    </row>
    <row r="91" spans="2:14" ht="15">
      <c r="B91" s="102" t="s">
        <v>329</v>
      </c>
      <c r="C91" s="196" t="s">
        <v>276</v>
      </c>
      <c r="D91" s="196"/>
      <c r="E91" s="99"/>
      <c r="F91" s="103" t="s">
        <v>329</v>
      </c>
      <c r="G91" s="196" t="s">
        <v>348</v>
      </c>
      <c r="H91" s="196"/>
      <c r="I91" s="196"/>
      <c r="J91" s="196"/>
      <c r="K91" s="196"/>
      <c r="L91" s="196"/>
      <c r="M91" s="196"/>
      <c r="N91" s="197"/>
    </row>
    <row r="92" spans="2:14" ht="15.75" thickBot="1">
      <c r="B92" s="104" t="s">
        <v>329</v>
      </c>
      <c r="C92" s="196" t="s">
        <v>311</v>
      </c>
      <c r="D92" s="196"/>
      <c r="E92" s="105"/>
      <c r="F92" s="106" t="s">
        <v>329</v>
      </c>
      <c r="G92" s="196" t="s">
        <v>331</v>
      </c>
      <c r="H92" s="196"/>
      <c r="I92" s="196"/>
      <c r="J92" s="196"/>
      <c r="K92" s="196"/>
      <c r="L92" s="196"/>
      <c r="M92" s="196"/>
      <c r="N92" s="197"/>
    </row>
    <row r="93" spans="2:14" ht="15">
      <c r="B93" s="91"/>
      <c r="N93" s="94"/>
    </row>
    <row r="94" spans="2:14" ht="15.75" thickBot="1">
      <c r="B94" s="107" t="s">
        <v>259</v>
      </c>
      <c r="F94" s="108">
        <v>1</v>
      </c>
      <c r="G94" s="108">
        <v>2</v>
      </c>
      <c r="H94" s="108">
        <v>3</v>
      </c>
      <c r="I94" s="108">
        <v>4</v>
      </c>
      <c r="J94" s="108">
        <v>5</v>
      </c>
      <c r="K94" s="201" t="s">
        <v>194</v>
      </c>
      <c r="L94" s="201"/>
      <c r="M94" s="108" t="s">
        <v>260</v>
      </c>
      <c r="N94" s="109" t="s">
        <v>261</v>
      </c>
    </row>
    <row r="95" spans="2:14" ht="15">
      <c r="B95" s="110" t="s">
        <v>262</v>
      </c>
      <c r="C95" s="202" t="str">
        <f>IF(C88&gt;"",C88&amp;" - "&amp;G88,"")</f>
        <v>Oinas Luka - Lundström Linus</v>
      </c>
      <c r="D95" s="202"/>
      <c r="E95" s="111"/>
      <c r="F95" s="112">
        <v>3</v>
      </c>
      <c r="G95" s="112">
        <v>4</v>
      </c>
      <c r="H95" s="112">
        <v>2</v>
      </c>
      <c r="I95" s="112"/>
      <c r="J95" s="113"/>
      <c r="K95" s="114">
        <f>IF(ISBLANK(F95),"",COUNTIF(F95:J95,"&gt;=0"))</f>
        <v>3</v>
      </c>
      <c r="L95" s="115">
        <f>IF(ISBLANK(F95),"",IF(LEFT(F95)="-",1,0)+IF(LEFT(G95)="-",1,0)+IF(LEFT(H95)="-",1,0)+IF(LEFT(I95)="-",1,0)+IF(LEFT(J95)="-",1,0))</f>
        <v>0</v>
      </c>
      <c r="M95" s="116">
        <f aca="true" t="shared" si="3" ref="M95:N99">IF(K95=3,1,"")</f>
        <v>1</v>
      </c>
      <c r="N95" s="117">
        <f t="shared" si="3"/>
      </c>
    </row>
    <row r="96" spans="2:14" ht="15">
      <c r="B96" s="110" t="s">
        <v>263</v>
      </c>
      <c r="C96" s="202" t="str">
        <f>IF(C89&gt;"",C89&amp;" - "&amp;G89,"")</f>
        <v>Mäkelä Eetu - Jackson Magnus</v>
      </c>
      <c r="D96" s="202"/>
      <c r="E96" s="111"/>
      <c r="F96" s="112">
        <v>2</v>
      </c>
      <c r="G96" s="112">
        <v>3</v>
      </c>
      <c r="H96" s="112">
        <v>6</v>
      </c>
      <c r="I96" s="112"/>
      <c r="J96" s="118"/>
      <c r="K96" s="103">
        <f>IF(ISBLANK(F96),"",COUNTIF(F96:J96,"&gt;=0"))</f>
        <v>3</v>
      </c>
      <c r="L96" s="119">
        <f>IF(ISBLANK(F96),"",IF(LEFT(F96)="-",1,0)+IF(LEFT(G96)="-",1,0)+IF(LEFT(H96)="-",1,0)+IF(LEFT(I96)="-",1,0)+IF(LEFT(J96)="-",1,0))</f>
        <v>0</v>
      </c>
      <c r="M96" s="120">
        <f t="shared" si="3"/>
        <v>1</v>
      </c>
      <c r="N96" s="121">
        <f t="shared" si="3"/>
      </c>
    </row>
    <row r="97" spans="2:14" ht="15">
      <c r="B97" s="122" t="s">
        <v>330</v>
      </c>
      <c r="C97" s="123" t="str">
        <f>IF(C91&gt;"",C91&amp;" / "&amp;C92,"")</f>
        <v>Oinas Luka / Mäkelä Eetu</v>
      </c>
      <c r="D97" s="123" t="str">
        <f>IF(G91&gt;"",G91&amp;" / "&amp;G92,"")</f>
        <v>Lundström Linus / Jackson Magnus</v>
      </c>
      <c r="E97" s="124"/>
      <c r="F97" s="112">
        <v>4</v>
      </c>
      <c r="G97" s="112">
        <v>6</v>
      </c>
      <c r="H97" s="112">
        <v>4</v>
      </c>
      <c r="I97" s="112"/>
      <c r="J97" s="118"/>
      <c r="K97" s="103">
        <f>IF(ISBLANK(F97),"",COUNTIF(F97:J97,"&gt;=0"))</f>
        <v>3</v>
      </c>
      <c r="L97" s="119">
        <f>IF(ISBLANK(F97),"",IF(LEFT(F97)="-",1,0)+IF(LEFT(G97)="-",1,0)+IF(LEFT(H97)="-",1,0)+IF(LEFT(I97)="-",1,0)+IF(LEFT(J97)="-",1,0))</f>
        <v>0</v>
      </c>
      <c r="M97" s="120">
        <f t="shared" si="3"/>
        <v>1</v>
      </c>
      <c r="N97" s="121">
        <f t="shared" si="3"/>
      </c>
    </row>
    <row r="98" spans="2:14" ht="15">
      <c r="B98" s="110" t="s">
        <v>265</v>
      </c>
      <c r="C98" s="202" t="str">
        <f>IF(C88&gt;"",C88&amp;" - "&amp;G89,"")</f>
        <v>Oinas Luka - Jackson Magnus</v>
      </c>
      <c r="D98" s="202"/>
      <c r="E98" s="111"/>
      <c r="F98" s="112"/>
      <c r="G98" s="112"/>
      <c r="H98" s="112"/>
      <c r="I98" s="112"/>
      <c r="J98" s="118"/>
      <c r="K98" s="103">
        <f>IF(ISBLANK(F98),"",COUNTIF(F98:J98,"&gt;=0"))</f>
      </c>
      <c r="L98" s="119">
        <f>IF(ISBLANK(F98),"",IF(LEFT(F98)="-",1,0)+IF(LEFT(G98)="-",1,0)+IF(LEFT(H98)="-",1,0)+IF(LEFT(I98)="-",1,0)+IF(LEFT(J98)="-",1,0))</f>
      </c>
      <c r="M98" s="120">
        <f t="shared" si="3"/>
      </c>
      <c r="N98" s="121">
        <f t="shared" si="3"/>
      </c>
    </row>
    <row r="99" spans="2:14" ht="15.75" thickBot="1">
      <c r="B99" s="110" t="s">
        <v>266</v>
      </c>
      <c r="C99" s="202" t="str">
        <f>IF(C89&gt;"",C89&amp;" - "&amp;G88,"")</f>
        <v>Mäkelä Eetu - Lundström Linus</v>
      </c>
      <c r="D99" s="202"/>
      <c r="E99" s="111"/>
      <c r="F99" s="112"/>
      <c r="G99" s="112"/>
      <c r="H99" s="112"/>
      <c r="I99" s="112"/>
      <c r="J99" s="118"/>
      <c r="K99" s="106">
        <f>IF(ISBLANK(F99),"",COUNTIF(F99:J99,"&gt;=0"))</f>
      </c>
      <c r="L99" s="125">
        <f>IF(ISBLANK(F99),"",IF(LEFT(F99)="-",1,0)+IF(LEFT(G99)="-",1,0)+IF(LEFT(H99)="-",1,0)+IF(LEFT(I99)="-",1,0)+IF(LEFT(J99)="-",1,0))</f>
      </c>
      <c r="M99" s="126">
        <f t="shared" si="3"/>
      </c>
      <c r="N99" s="127">
        <f t="shared" si="3"/>
      </c>
    </row>
    <row r="100" spans="2:14" ht="19.5" thickBot="1">
      <c r="B100" s="91"/>
      <c r="F100" s="128"/>
      <c r="G100" s="128"/>
      <c r="H100" s="128"/>
      <c r="I100" s="203" t="s">
        <v>267</v>
      </c>
      <c r="J100" s="203"/>
      <c r="K100" s="129">
        <f>COUNTIF(K95:K99,"=3")</f>
        <v>3</v>
      </c>
      <c r="L100" s="130">
        <f>COUNTIF(L95:L99,"=3")</f>
        <v>0</v>
      </c>
      <c r="M100" s="131">
        <f>SUM(M95:M99)</f>
        <v>3</v>
      </c>
      <c r="N100" s="132">
        <f>SUM(N95:N99)</f>
        <v>0</v>
      </c>
    </row>
    <row r="101" spans="2:14" ht="15">
      <c r="B101" s="133" t="s">
        <v>268</v>
      </c>
      <c r="N101" s="94"/>
    </row>
    <row r="102" spans="2:14" ht="15">
      <c r="B102" s="134" t="s">
        <v>269</v>
      </c>
      <c r="D102" s="135" t="s">
        <v>270</v>
      </c>
      <c r="F102" s="135" t="s">
        <v>208</v>
      </c>
      <c r="G102" s="135"/>
      <c r="H102" s="136"/>
      <c r="J102" s="204" t="s">
        <v>271</v>
      </c>
      <c r="K102" s="204"/>
      <c r="L102" s="204"/>
      <c r="M102" s="204"/>
      <c r="N102" s="205"/>
    </row>
    <row r="103" spans="2:14" ht="21.75" thickBot="1">
      <c r="B103" s="206"/>
      <c r="C103" s="207"/>
      <c r="D103" s="207"/>
      <c r="E103" s="128"/>
      <c r="F103" s="207"/>
      <c r="G103" s="207"/>
      <c r="H103" s="207"/>
      <c r="I103" s="207"/>
      <c r="J103" s="208" t="str">
        <f>IF(M100=3,C87,IF(N100=3,G87,""))</f>
        <v>OPT-86</v>
      </c>
      <c r="K103" s="208"/>
      <c r="L103" s="208"/>
      <c r="M103" s="208"/>
      <c r="N103" s="209"/>
    </row>
    <row r="104" spans="2:14" ht="15"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9"/>
    </row>
  </sheetData>
  <sheetProtection/>
  <mergeCells count="104">
    <mergeCell ref="C96:D96"/>
    <mergeCell ref="C98:D98"/>
    <mergeCell ref="C99:D99"/>
    <mergeCell ref="I100:J100"/>
    <mergeCell ref="J102:N102"/>
    <mergeCell ref="B103:D103"/>
    <mergeCell ref="F103:I103"/>
    <mergeCell ref="J103:N103"/>
    <mergeCell ref="C91:D91"/>
    <mergeCell ref="G91:N91"/>
    <mergeCell ref="C92:D92"/>
    <mergeCell ref="G92:N92"/>
    <mergeCell ref="K94:L94"/>
    <mergeCell ref="C95:D95"/>
    <mergeCell ref="C88:D88"/>
    <mergeCell ref="G88:N88"/>
    <mergeCell ref="C89:D89"/>
    <mergeCell ref="G89:N89"/>
    <mergeCell ref="B90:D90"/>
    <mergeCell ref="F90:N90"/>
    <mergeCell ref="I82:N82"/>
    <mergeCell ref="I83:N83"/>
    <mergeCell ref="I84:N84"/>
    <mergeCell ref="I85:N85"/>
    <mergeCell ref="C87:D87"/>
    <mergeCell ref="G87:N87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 Ylenius</dc:creator>
  <cp:keywords/>
  <dc:description/>
  <cp:lastModifiedBy>Jyrki Ylenius</cp:lastModifiedBy>
  <dcterms:created xsi:type="dcterms:W3CDTF">2024-05-04T16:34:57Z</dcterms:created>
  <dcterms:modified xsi:type="dcterms:W3CDTF">2024-07-08T08:43:58Z</dcterms:modified>
  <cp:category/>
  <cp:version/>
  <cp:contentType/>
  <cp:contentStatus/>
</cp:coreProperties>
</file>